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<sst xmlns="http://schemas.openxmlformats.org/spreadsheetml/2006/main" count="3638" uniqueCount="2061">
  <si>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</si>
  <si>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</si>
  <si>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</si>
  <si>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</si>
  <si>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</si>
  <si>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</si>
  <si>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</si>
  <si>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</si>
  <si>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</si>
  <si>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</si>
  <si>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</si>
  <si>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</si>
  <si>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</si>
  <si>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</si>
  <si>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</si>
  <si>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</si>
  <si>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</si>
  <si>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</si>
  <si>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</si>
  <si>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</si>
  <si>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</si>
  <si>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</si>
  <si>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</si>
  <si>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</si>
  <si>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</si>
  <si>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</si>
  <si>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</si>
  <si>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</si>
  <si>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</si>
  <si>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</si>
  <si>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</si>
  <si>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</si>
  <si>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</si>
  <si>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</si>
  <si>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</si>
  <si>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</si>
  <si>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</si>
  <si>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</si>
  <si>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</si>
  <si>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</si>
  <si>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</si>
  <si>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</si>
  <si>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</si>
  <si>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</si>
  <si>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</si>
  <si>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</si>
  <si>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</si>
  <si>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</si>
  <si>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</si>
  <si>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</si>
  <si>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</si>
  <si>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</si>
  <si>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</si>
  <si>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</si>
  <si>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</si>
  <si>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</si>
  <si>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</si>
  <si>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</si>
  <si>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</si>
  <si>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</si>
  <si>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</si>
  <si>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</si>
  <si>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</si>
  <si>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</si>
  <si>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</si>
  <si>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</si>
  <si>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</si>
  <si>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</si>
  <si>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</si>
  <si>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</si>
  <si>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</si>
  <si>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</si>
  <si>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</si>
  <si>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</si>
  <si>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</si>
  <si>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</si>
  <si>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</si>
  <si>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</si>
  <si>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</si>
  <si>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</si>
  <si>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</si>
  <si>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</si>
  <si>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</si>
  <si>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</si>
  <si>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</si>
  <si>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</si>
  <si>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</si>
  <si>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</si>
  <si>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</si>
  <si>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</si>
  <si>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</si>
  <si>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</si>
  <si>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</si>
  <si>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</si>
  <si>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</si>
  <si>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</si>
  <si>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</si>
  <si>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</si>
  <si>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</si>
  <si>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</si>
  <si>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</si>
  <si>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</si>
  <si>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</si>
  <si>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</si>
  <si>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</si>
  <si>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</si>
  <si>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</si>
  <si>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</si>
  <si>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</si>
  <si>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</si>
  <si>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</si>
  <si>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</si>
  <si>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</si>
  <si>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</si>
  <si>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</si>
  <si>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</si>
  <si>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</si>
  <si>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</si>
  <si>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</si>
  <si>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</si>
  <si>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</si>
  <si>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</si>
  <si>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</si>
  <si>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</si>
  <si>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</si>
  <si>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</si>
  <si>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</si>
  <si>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</si>
  <si>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</si>
  <si>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</si>
  <si>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</si>
  <si>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</si>
  <si>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</si>
  <si>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</si>
  <si>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</si>
  <si>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</si>
  <si>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</si>
  <si>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</si>
  <si>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</si>
  <si>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</si>
  <si>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</si>
  <si>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</si>
  <si>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</si>
  <si>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</si>
  <si>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</si>
  <si>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</si>
  <si>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</si>
  <si>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</si>
  <si>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</si>
  <si>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</si>
  <si>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</si>
  <si>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</si>
  <si>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</si>
  <si>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</si>
  <si>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</si>
  <si>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</si>
  <si>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</si>
  <si>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</si>
  <si>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</si>
  <si>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</si>
  <si>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</si>
  <si>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</si>
  <si>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</si>
  <si>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</si>
  <si>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</si>
  <si>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</si>
  <si>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</si>
  <si>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</si>
  <si>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</si>
  <si>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</si>
  <si>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</si>
  <si>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</si>
  <si>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</si>
  <si>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</si>
  <si>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</si>
  <si>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</si>
  <si>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</si>
  <si>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</si>
  <si>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</si>
  <si>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</si>
  <si>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</si>
  <si>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</si>
  <si>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</si>
  <si>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</si>
  <si>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</si>
  <si>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</si>
  <si>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</si>
  <si>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</si>
  <si>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</si>
  <si>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</si>
  <si>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</si>
  <si>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</si>
  <si>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</si>
  <si>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</si>
  <si>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</si>
  <si>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</si>
  <si>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</si>
  <si>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</si>
  <si>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</si>
  <si>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</si>
  <si>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</si>
  <si>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</si>
  <si>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</si>
  <si>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</si>
  <si>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</si>
  <si>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</si>
  <si>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</si>
  <si>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</si>
  <si>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</si>
  <si>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</si>
  <si>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</si>
  <si>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</si>
  <si>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</si>
  <si>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</si>
  <si>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</si>
  <si>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</si>
  <si>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</si>
  <si>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</si>
  <si>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</si>
  <si>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</si>
  <si>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</si>
  <si>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</si>
  <si>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</si>
  <si>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</si>
  <si>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</si>
  <si>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</si>
  <si>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</si>
  <si>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</si>
  <si>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</si>
  <si>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</si>
  <si>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</si>
  <si>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</si>
  <si>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</si>
  <si>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</si>
  <si>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</si>
  <si>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</si>
  <si>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</si>
  <si>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</si>
  <si>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</si>
  <si>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</si>
  <si>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</si>
  <si>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</si>
  <si>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</si>
  <si>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</si>
  <si>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</si>
  <si>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</si>
  <si>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</si>
  <si>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</si>
  <si>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</si>
  <si>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</si>
  <si>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</si>
  <si>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</si>
  <si>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</si>
  <si>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</si>
  <si>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</si>
  <si>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</si>
  <si>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</si>
  <si>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</si>
  <si>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</si>
  <si>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</si>
  <si>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</si>
  <si>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</si>
  <si>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</si>
  <si>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</si>
  <si>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</si>
  <si>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</si>
  <si>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</si>
  <si>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</si>
  <si>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</si>
  <si>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</si>
  <si>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</si>
  <si>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</si>
  <si>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</si>
  <si>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</si>
  <si>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</si>
  <si>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</si>
  <si>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</si>
  <si>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</si>
  <si>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</si>
  <si>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</si>
  <si>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</si>
  <si>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</si>
  <si>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</si>
  <si>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</si>
  <si>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</si>
  <si>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</si>
  <si>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</si>
  <si>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</si>
  <si>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</si>
  <si>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</si>
  <si>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</si>
  <si>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</si>
  <si>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</si>
  <si>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</si>
  <si>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</si>
  <si>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</si>
  <si>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</si>
  <si>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</si>
  <si>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</si>
  <si>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</si>
  <si>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</si>
  <si>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</si>
  <si>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</si>
  <si>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</si>
  <si>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</si>
  <si>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</si>
  <si>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</si>
  <si>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</si>
  <si>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</si>
  <si>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</si>
  <si>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</si>
  <si>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</si>
  <si>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</si>
  <si>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</si>
  <si>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</si>
  <si>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</si>
  <si>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</si>
  <si>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</si>
  <si>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</si>
  <si>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</si>
  <si>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</si>
  <si>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</si>
  <si>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</si>
  <si>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</si>
  <si>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</si>
  <si>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</si>
  <si>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</si>
  <si>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</si>
  <si>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</si>
  <si>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</si>
  <si>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</si>
  <si>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</si>
  <si>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</si>
  <si>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</si>
  <si>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</si>
  <si>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</si>
  <si>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</si>
  <si>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</si>
  <si>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</si>
  <si>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</si>
  <si>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</si>
  <si>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</si>
  <si>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</si>
  <si>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</si>
  <si>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</si>
  <si>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</si>
  <si>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</si>
  <si>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</si>
  <si>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</si>
  <si>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</si>
  <si>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</si>
  <si>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</si>
  <si>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</si>
  <si>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</si>
  <si>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</si>
  <si>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</si>
  <si>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</si>
  <si>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</si>
  <si>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</si>
  <si>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</si>
  <si>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</si>
  <si>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</si>
  <si>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</si>
  <si>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</si>
  <si>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</si>
  <si>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</si>
  <si>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</si>
  <si>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</si>
  <si>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</si>
  <si>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</si>
  <si>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3131
3210-808002,43</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</si>
  <si>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</si>
  <si>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</si>
  <si>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</si>
  <si>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</si>
  <si>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</si>
  <si>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</si>
  <si>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</si>
  <si>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</si>
  <si>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</si>
  <si>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</si>
  <si>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</si>
  <si>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</si>
  <si>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</si>
  <si>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</si>
  <si>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</si>
  <si>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</si>
  <si>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</si>
  <si>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</si>
  <si>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</si>
  <si>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</si>
  <si>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</si>
  <si>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</si>
  <si>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</si>
  <si>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</si>
  <si>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</si>
  <si>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</si>
  <si>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</si>
  <si>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</si>
  <si>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</si>
  <si>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</si>
  <si>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</si>
  <si>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</si>
  <si>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</si>
  <si>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</si>
  <si>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</si>
  <si>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</si>
  <si>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</si>
  <si>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</si>
  <si>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</si>
  <si>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</si>
  <si>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</si>
  <si>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</si>
  <si>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</si>
  <si>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</si>
  <si>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</si>
  <si>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</si>
  <si>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</si>
  <si>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</si>
  <si>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</si>
  <si>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</si>
  <si>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</si>
  <si>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</si>
  <si>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Надійшло станом на 15.10.2014</t>
  </si>
  <si>
    <t>Профінансовано на 15.10.2014</t>
  </si>
  <si>
    <t>Залишок коштів на рахунку на 15.10.2014</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</si>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</sst>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 fontId="10" fillId="0" borderId="0" xfId="60" applyNumberFormat="1" applyFill="1">
      <alignmen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1833</v>
      </c>
      <c r="F1" s="20"/>
      <c r="G1" s="21"/>
      <c r="H1" s="21"/>
    </row>
    <row r="2" spans="5:8" ht="44.25" customHeight="1">
      <c r="E2" s="574" t="s">
        <v>1685</v>
      </c>
      <c r="F2" s="574"/>
      <c r="G2" s="574"/>
      <c r="H2" s="574"/>
    </row>
    <row r="8" spans="1:7" ht="57" customHeight="1">
      <c r="A8" s="575" t="s">
        <v>831</v>
      </c>
      <c r="B8" s="576"/>
      <c r="C8" s="576"/>
      <c r="D8" s="576"/>
      <c r="E8" s="576"/>
      <c r="F8" s="576"/>
      <c r="G8" s="576"/>
    </row>
    <row r="9" ht="40.5" customHeight="1">
      <c r="G9" s="2" t="s">
        <v>497</v>
      </c>
    </row>
    <row r="10" spans="1:7" ht="20.25">
      <c r="A10" s="577" t="s">
        <v>1208</v>
      </c>
      <c r="B10" s="577" t="s">
        <v>1209</v>
      </c>
      <c r="C10" s="578" t="s">
        <v>815</v>
      </c>
      <c r="D10" s="579"/>
      <c r="E10" s="579"/>
      <c r="F10" s="579"/>
      <c r="G10" s="580"/>
    </row>
    <row r="11" spans="1:7" ht="46.5" customHeight="1">
      <c r="A11" s="577"/>
      <c r="B11" s="577"/>
      <c r="C11" s="581" t="s">
        <v>1181</v>
      </c>
      <c r="D11" s="582"/>
      <c r="E11" s="586" t="s">
        <v>1182</v>
      </c>
      <c r="F11" s="587"/>
      <c r="G11" s="583" t="s">
        <v>1966</v>
      </c>
    </row>
    <row r="12" spans="1:7" ht="20.25">
      <c r="A12" s="577"/>
      <c r="B12" s="577"/>
      <c r="C12" s="3">
        <v>250344</v>
      </c>
      <c r="D12" s="3">
        <v>250380</v>
      </c>
      <c r="E12" s="3">
        <v>250344</v>
      </c>
      <c r="F12" s="3">
        <v>250324</v>
      </c>
      <c r="G12" s="584"/>
    </row>
    <row r="13" spans="1:7" ht="158.25" customHeight="1">
      <c r="A13" s="577"/>
      <c r="B13" s="577"/>
      <c r="C13" s="4" t="s">
        <v>1831</v>
      </c>
      <c r="D13" s="4" t="s">
        <v>605</v>
      </c>
      <c r="E13" s="4" t="s">
        <v>1831</v>
      </c>
      <c r="F13" s="4" t="s">
        <v>891</v>
      </c>
      <c r="G13" s="585"/>
    </row>
    <row r="14" spans="1:7" ht="20.25">
      <c r="A14" s="4"/>
      <c r="B14" s="17" t="s">
        <v>1210</v>
      </c>
      <c r="C14" s="18" t="e">
        <f>#REF!+C15</f>
        <v>#REF!</v>
      </c>
      <c r="D14" s="18"/>
      <c r="E14" s="18">
        <f>E15</f>
        <v>400</v>
      </c>
      <c r="F14" s="18"/>
      <c r="G14" s="18">
        <f>G15</f>
        <v>400</v>
      </c>
    </row>
    <row r="15" spans="1:7" ht="60.75">
      <c r="A15" s="4"/>
      <c r="B15" s="6" t="s">
        <v>44</v>
      </c>
      <c r="C15" s="8"/>
      <c r="D15" s="15"/>
      <c r="E15" s="16">
        <f>200+200</f>
        <v>400</v>
      </c>
      <c r="F15" s="16"/>
      <c r="G15" s="16">
        <f>C15+D15+E15</f>
        <v>400</v>
      </c>
    </row>
    <row r="16" spans="1:7" ht="20.25">
      <c r="A16" s="9">
        <v>23100000000</v>
      </c>
      <c r="B16" s="17" t="s">
        <v>832</v>
      </c>
      <c r="C16" s="17"/>
      <c r="D16" s="18">
        <f>D17</f>
        <v>1191.269</v>
      </c>
      <c r="E16" s="18"/>
      <c r="F16" s="18">
        <f>F17+F18</f>
        <v>3344.5</v>
      </c>
      <c r="G16" s="18">
        <f>SUM(C16:F16)</f>
        <v>4535.769</v>
      </c>
    </row>
    <row r="17" spans="1:7" ht="71.25" customHeight="1">
      <c r="A17" s="4"/>
      <c r="B17" s="6" t="s">
        <v>1180</v>
      </c>
      <c r="C17" s="6"/>
      <c r="D17" s="7">
        <v>1191.269</v>
      </c>
      <c r="E17" s="7"/>
      <c r="F17" s="7"/>
      <c r="G17" s="7">
        <f>D17</f>
        <v>1191.269</v>
      </c>
    </row>
    <row r="18" spans="1:7" ht="40.5">
      <c r="A18" s="4"/>
      <c r="B18" s="19" t="s">
        <v>518</v>
      </c>
      <c r="C18" s="6"/>
      <c r="D18" s="7"/>
      <c r="E18" s="7"/>
      <c r="F18" s="7">
        <v>3344.5</v>
      </c>
      <c r="G18" s="7">
        <f>F18</f>
        <v>3344.5</v>
      </c>
    </row>
    <row r="19" spans="1:7" ht="20.25">
      <c r="A19" s="6"/>
      <c r="B19" s="10" t="s">
        <v>1218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43" t="s">
        <v>1927</v>
      </c>
      <c r="G1" s="543"/>
      <c r="H1" s="543"/>
      <c r="I1" s="110"/>
      <c r="J1" s="110"/>
      <c r="K1" s="555"/>
      <c r="L1" s="556"/>
      <c r="M1" s="556"/>
      <c r="N1" s="556"/>
      <c r="O1" s="556"/>
    </row>
    <row r="2" spans="1:15" ht="82.5" customHeight="1">
      <c r="A2" s="557" t="s">
        <v>1815</v>
      </c>
      <c r="B2" s="557"/>
      <c r="C2" s="557"/>
      <c r="D2" s="557"/>
      <c r="E2" s="557"/>
      <c r="F2" s="557"/>
      <c r="G2" s="557"/>
      <c r="H2" s="557"/>
      <c r="I2" s="557"/>
      <c r="J2" s="557"/>
      <c r="K2" s="557"/>
      <c r="L2" s="557"/>
      <c r="M2" s="557"/>
      <c r="N2" s="557"/>
      <c r="O2" s="557"/>
    </row>
    <row r="3" spans="1:15" ht="18.75">
      <c r="A3" s="111"/>
      <c r="B3" s="111"/>
      <c r="C3" s="112"/>
      <c r="D3" s="113"/>
      <c r="E3" s="111"/>
      <c r="F3" s="111"/>
      <c r="G3" s="111"/>
      <c r="H3" s="114" t="s">
        <v>1898</v>
      </c>
      <c r="I3" s="115"/>
      <c r="J3" s="115"/>
      <c r="K3" s="116"/>
      <c r="L3" s="115"/>
      <c r="M3" s="117"/>
      <c r="N3" s="117"/>
      <c r="O3" s="107"/>
    </row>
    <row r="4" spans="1:63" s="24" customFormat="1" ht="64.5" customHeight="1">
      <c r="A4" s="118" t="s">
        <v>833</v>
      </c>
      <c r="B4" s="118" t="s">
        <v>834</v>
      </c>
      <c r="C4" s="558" t="s">
        <v>1843</v>
      </c>
      <c r="D4" s="559" t="s">
        <v>835</v>
      </c>
      <c r="E4" s="559" t="s">
        <v>1534</v>
      </c>
      <c r="F4" s="559" t="s">
        <v>1746</v>
      </c>
      <c r="G4" s="559" t="s">
        <v>697</v>
      </c>
      <c r="H4" s="541" t="s">
        <v>698</v>
      </c>
      <c r="I4" s="542" t="s">
        <v>699</v>
      </c>
      <c r="J4" s="542"/>
      <c r="K4" s="542"/>
      <c r="L4" s="542"/>
      <c r="M4" s="542"/>
      <c r="N4" s="542"/>
      <c r="O4" s="542"/>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700</v>
      </c>
      <c r="B5" s="118" t="s">
        <v>1206</v>
      </c>
      <c r="C5" s="558"/>
      <c r="D5" s="559"/>
      <c r="E5" s="559"/>
      <c r="F5" s="559"/>
      <c r="G5" s="559"/>
      <c r="H5" s="541"/>
      <c r="I5" s="121" t="s">
        <v>701</v>
      </c>
      <c r="J5" s="121" t="s">
        <v>702</v>
      </c>
      <c r="K5" s="122" t="s">
        <v>703</v>
      </c>
      <c r="L5" s="123" t="s">
        <v>704</v>
      </c>
      <c r="M5" s="124" t="s">
        <v>705</v>
      </c>
      <c r="N5" s="124" t="s">
        <v>706</v>
      </c>
      <c r="O5" s="124" t="s">
        <v>707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1207</v>
      </c>
      <c r="B7" s="552" t="s">
        <v>708</v>
      </c>
      <c r="C7" s="552"/>
      <c r="D7" s="55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0" t="s">
        <v>625</v>
      </c>
      <c r="B8" s="569" t="s">
        <v>709</v>
      </c>
      <c r="C8" s="135"/>
      <c r="D8" s="136" t="s">
        <v>1222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67"/>
      <c r="B9" s="570"/>
      <c r="C9" s="135" t="s">
        <v>1223</v>
      </c>
      <c r="D9" s="141" t="s">
        <v>235</v>
      </c>
      <c r="E9" s="142"/>
      <c r="F9" s="143"/>
      <c r="G9" s="142"/>
      <c r="H9" s="144">
        <f t="shared" si="0"/>
        <v>0</v>
      </c>
      <c r="I9" s="145"/>
      <c r="J9" s="145"/>
      <c r="K9" s="145"/>
      <c r="L9" s="145"/>
      <c r="M9" s="146"/>
      <c r="N9" s="146"/>
      <c r="O9" s="147"/>
      <c r="P9" s="25"/>
      <c r="Q9" s="29"/>
    </row>
    <row r="10" spans="1:17" s="30" customFormat="1" ht="31.5">
      <c r="A10" s="567"/>
      <c r="B10" s="570"/>
      <c r="C10" s="135" t="s">
        <v>236</v>
      </c>
      <c r="D10" s="141" t="s">
        <v>237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67"/>
      <c r="B11" s="570"/>
      <c r="C11" s="135" t="s">
        <v>238</v>
      </c>
      <c r="D11" s="141" t="s">
        <v>239</v>
      </c>
      <c r="E11" s="142"/>
      <c r="F11" s="143"/>
      <c r="G11" s="142"/>
      <c r="H11" s="144">
        <f t="shared" si="0"/>
        <v>0</v>
      </c>
      <c r="I11" s="145"/>
      <c r="J11" s="145"/>
      <c r="K11" s="145"/>
      <c r="L11" s="145"/>
      <c r="M11" s="146"/>
      <c r="N11" s="146"/>
      <c r="O11" s="147"/>
      <c r="P11" s="25"/>
      <c r="Q11" s="29"/>
    </row>
    <row r="12" spans="1:17" s="30" customFormat="1" ht="31.5" hidden="1">
      <c r="A12" s="567"/>
      <c r="B12" s="570"/>
      <c r="C12" s="135" t="s">
        <v>240</v>
      </c>
      <c r="D12" s="141" t="s">
        <v>412</v>
      </c>
      <c r="E12" s="142"/>
      <c r="F12" s="143"/>
      <c r="G12" s="142"/>
      <c r="H12" s="144">
        <f t="shared" si="0"/>
        <v>0</v>
      </c>
      <c r="I12" s="145"/>
      <c r="J12" s="145"/>
      <c r="K12" s="145"/>
      <c r="L12" s="145"/>
      <c r="M12" s="146"/>
      <c r="N12" s="146"/>
      <c r="O12" s="147"/>
      <c r="P12" s="25"/>
      <c r="Q12" s="29"/>
    </row>
    <row r="13" spans="1:17" s="30" customFormat="1" ht="47.25" hidden="1">
      <c r="A13" s="567"/>
      <c r="B13" s="570"/>
      <c r="C13" s="135" t="s">
        <v>413</v>
      </c>
      <c r="D13" s="141" t="s">
        <v>414</v>
      </c>
      <c r="E13" s="142"/>
      <c r="F13" s="143"/>
      <c r="G13" s="142"/>
      <c r="H13" s="144">
        <f t="shared" si="0"/>
        <v>0</v>
      </c>
      <c r="I13" s="145"/>
      <c r="J13" s="145"/>
      <c r="K13" s="145"/>
      <c r="L13" s="145"/>
      <c r="M13" s="146"/>
      <c r="N13" s="146"/>
      <c r="O13" s="147"/>
      <c r="P13" s="25"/>
      <c r="Q13" s="29"/>
    </row>
    <row r="14" spans="1:17" s="30" customFormat="1" ht="15.75" hidden="1">
      <c r="A14" s="567"/>
      <c r="B14" s="570"/>
      <c r="C14" s="135" t="s">
        <v>415</v>
      </c>
      <c r="D14" s="141" t="s">
        <v>416</v>
      </c>
      <c r="E14" s="142"/>
      <c r="F14" s="143"/>
      <c r="G14" s="142"/>
      <c r="H14" s="144">
        <f t="shared" si="0"/>
        <v>0</v>
      </c>
      <c r="I14" s="145"/>
      <c r="J14" s="145"/>
      <c r="K14" s="145"/>
      <c r="L14" s="145"/>
      <c r="M14" s="146"/>
      <c r="N14" s="146"/>
      <c r="O14" s="147"/>
      <c r="P14" s="25"/>
      <c r="Q14" s="29"/>
    </row>
    <row r="15" spans="1:17" s="30" customFormat="1" ht="31.5" hidden="1">
      <c r="A15" s="567"/>
      <c r="B15" s="570"/>
      <c r="C15" s="135" t="s">
        <v>417</v>
      </c>
      <c r="D15" s="141" t="s">
        <v>1919</v>
      </c>
      <c r="E15" s="142"/>
      <c r="F15" s="143"/>
      <c r="G15" s="142"/>
      <c r="H15" s="144">
        <f t="shared" si="0"/>
        <v>0</v>
      </c>
      <c r="I15" s="145"/>
      <c r="J15" s="145"/>
      <c r="K15" s="145"/>
      <c r="L15" s="145"/>
      <c r="M15" s="146"/>
      <c r="N15" s="146"/>
      <c r="O15" s="147"/>
      <c r="P15" s="25"/>
      <c r="Q15" s="29"/>
    </row>
    <row r="16" spans="1:17" s="30" customFormat="1" ht="47.25">
      <c r="A16" s="567"/>
      <c r="B16" s="570"/>
      <c r="C16" s="148" t="s">
        <v>1369</v>
      </c>
      <c r="D16" s="141" t="s">
        <v>953</v>
      </c>
      <c r="E16" s="142"/>
      <c r="F16" s="143"/>
      <c r="G16" s="142"/>
      <c r="H16" s="144">
        <f t="shared" si="0"/>
        <v>39994.08</v>
      </c>
      <c r="I16" s="145"/>
      <c r="J16" s="145"/>
      <c r="K16" s="145"/>
      <c r="L16" s="145">
        <v>39994.08</v>
      </c>
      <c r="M16" s="146"/>
      <c r="N16" s="146"/>
      <c r="O16" s="147"/>
      <c r="P16" s="25"/>
      <c r="Q16" s="29"/>
    </row>
    <row r="17" spans="1:17" s="30" customFormat="1" ht="15.75" hidden="1">
      <c r="A17" s="567"/>
      <c r="B17" s="570"/>
      <c r="C17" s="148" t="s">
        <v>954</v>
      </c>
      <c r="D17" s="141" t="s">
        <v>1204</v>
      </c>
      <c r="E17" s="142"/>
      <c r="F17" s="143"/>
      <c r="G17" s="142"/>
      <c r="H17" s="144">
        <f t="shared" si="0"/>
        <v>0</v>
      </c>
      <c r="I17" s="145"/>
      <c r="J17" s="145"/>
      <c r="K17" s="145"/>
      <c r="L17" s="145"/>
      <c r="M17" s="146"/>
      <c r="N17" s="146"/>
      <c r="O17" s="147"/>
      <c r="P17" s="25"/>
      <c r="Q17" s="29"/>
    </row>
    <row r="18" spans="1:17" s="30" customFormat="1" ht="31.5" hidden="1">
      <c r="A18" s="567"/>
      <c r="B18" s="570"/>
      <c r="C18" s="148" t="s">
        <v>1205</v>
      </c>
      <c r="D18" s="141" t="s">
        <v>1096</v>
      </c>
      <c r="E18" s="142"/>
      <c r="F18" s="143"/>
      <c r="G18" s="142"/>
      <c r="H18" s="144">
        <f t="shared" si="0"/>
        <v>0</v>
      </c>
      <c r="I18" s="145"/>
      <c r="J18" s="145"/>
      <c r="K18" s="145"/>
      <c r="L18" s="145"/>
      <c r="M18" s="146"/>
      <c r="N18" s="146"/>
      <c r="O18" s="147"/>
      <c r="P18" s="25"/>
      <c r="Q18" s="29"/>
    </row>
    <row r="19" spans="1:17" s="30" customFormat="1" ht="31.5">
      <c r="A19" s="567"/>
      <c r="B19" s="570"/>
      <c r="C19" s="148" t="s">
        <v>1097</v>
      </c>
      <c r="D19" s="141" t="s">
        <v>1950</v>
      </c>
      <c r="E19" s="142"/>
      <c r="F19" s="143"/>
      <c r="G19" s="142"/>
      <c r="H19" s="144">
        <f t="shared" si="0"/>
        <v>35400</v>
      </c>
      <c r="I19" s="145"/>
      <c r="J19" s="145"/>
      <c r="K19" s="145"/>
      <c r="L19" s="145">
        <v>35400</v>
      </c>
      <c r="M19" s="146"/>
      <c r="N19" s="146"/>
      <c r="O19" s="147"/>
      <c r="P19" s="25"/>
      <c r="Q19" s="29"/>
    </row>
    <row r="20" spans="1:17" s="30" customFormat="1" ht="47.25" hidden="1">
      <c r="A20" s="567"/>
      <c r="B20" s="570"/>
      <c r="C20" s="148" t="s">
        <v>1951</v>
      </c>
      <c r="D20" s="141" t="s">
        <v>1424</v>
      </c>
      <c r="E20" s="142"/>
      <c r="F20" s="143"/>
      <c r="G20" s="142"/>
      <c r="H20" s="144">
        <f t="shared" si="0"/>
        <v>0</v>
      </c>
      <c r="I20" s="145"/>
      <c r="J20" s="145"/>
      <c r="K20" s="145"/>
      <c r="L20" s="145"/>
      <c r="M20" s="146"/>
      <c r="N20" s="146"/>
      <c r="O20" s="147"/>
      <c r="P20" s="25"/>
      <c r="Q20" s="29"/>
    </row>
    <row r="21" spans="1:17" s="30" customFormat="1" ht="31.5" hidden="1">
      <c r="A21" s="567"/>
      <c r="B21" s="570"/>
      <c r="C21" s="148" t="s">
        <v>1425</v>
      </c>
      <c r="D21" s="141" t="s">
        <v>1426</v>
      </c>
      <c r="E21" s="142"/>
      <c r="F21" s="143"/>
      <c r="G21" s="142"/>
      <c r="H21" s="144">
        <f t="shared" si="0"/>
        <v>0</v>
      </c>
      <c r="I21" s="145"/>
      <c r="J21" s="145"/>
      <c r="K21" s="145"/>
      <c r="L21" s="145"/>
      <c r="M21" s="146"/>
      <c r="N21" s="146"/>
      <c r="O21" s="147"/>
      <c r="P21" s="25"/>
      <c r="Q21" s="29"/>
    </row>
    <row r="22" spans="1:17" s="30" customFormat="1" ht="31.5" hidden="1">
      <c r="A22" s="567"/>
      <c r="B22" s="570"/>
      <c r="C22" s="149" t="s">
        <v>201</v>
      </c>
      <c r="D22" s="150" t="s">
        <v>202</v>
      </c>
      <c r="E22" s="151"/>
      <c r="F22" s="152"/>
      <c r="G22" s="151"/>
      <c r="H22" s="153">
        <f t="shared" si="0"/>
        <v>0</v>
      </c>
      <c r="I22" s="154"/>
      <c r="J22" s="154"/>
      <c r="K22" s="154"/>
      <c r="L22" s="154"/>
      <c r="M22" s="155"/>
      <c r="N22" s="155"/>
      <c r="O22" s="156"/>
      <c r="P22" s="25"/>
      <c r="Q22" s="29"/>
    </row>
    <row r="23" spans="1:17" s="30" customFormat="1" ht="15.75" hidden="1">
      <c r="A23" s="567"/>
      <c r="B23" s="570"/>
      <c r="C23" s="149"/>
      <c r="D23" s="150" t="s">
        <v>203</v>
      </c>
      <c r="E23" s="151"/>
      <c r="F23" s="152"/>
      <c r="G23" s="151"/>
      <c r="H23" s="153">
        <f t="shared" si="0"/>
        <v>0</v>
      </c>
      <c r="I23" s="154"/>
      <c r="J23" s="154"/>
      <c r="K23" s="154"/>
      <c r="L23" s="154"/>
      <c r="M23" s="155"/>
      <c r="N23" s="155"/>
      <c r="O23" s="156"/>
      <c r="P23" s="25"/>
      <c r="Q23" s="29"/>
    </row>
    <row r="24" spans="1:17" s="30" customFormat="1" ht="47.25">
      <c r="A24" s="567"/>
      <c r="B24" s="570"/>
      <c r="C24" s="149"/>
      <c r="D24" s="150" t="s">
        <v>869</v>
      </c>
      <c r="E24" s="151"/>
      <c r="F24" s="152"/>
      <c r="G24" s="151"/>
      <c r="H24" s="153">
        <f t="shared" si="0"/>
        <v>21240</v>
      </c>
      <c r="I24" s="154"/>
      <c r="J24" s="154"/>
      <c r="K24" s="154"/>
      <c r="L24" s="154">
        <v>21240</v>
      </c>
      <c r="M24" s="155"/>
      <c r="N24" s="155"/>
      <c r="O24" s="156"/>
      <c r="P24" s="25"/>
      <c r="Q24" s="29"/>
    </row>
    <row r="25" spans="1:17" s="30" customFormat="1" ht="31.5" hidden="1">
      <c r="A25" s="567"/>
      <c r="B25" s="570"/>
      <c r="C25" s="149"/>
      <c r="D25" s="150" t="s">
        <v>574</v>
      </c>
      <c r="E25" s="151"/>
      <c r="F25" s="152"/>
      <c r="G25" s="151"/>
      <c r="H25" s="153">
        <f t="shared" si="0"/>
        <v>0</v>
      </c>
      <c r="I25" s="154"/>
      <c r="J25" s="154"/>
      <c r="K25" s="154"/>
      <c r="L25" s="154"/>
      <c r="M25" s="155"/>
      <c r="N25" s="155"/>
      <c r="O25" s="156"/>
      <c r="P25" s="25"/>
      <c r="Q25" s="29"/>
    </row>
    <row r="26" spans="1:17" s="30" customFormat="1" ht="31.5">
      <c r="A26" s="567"/>
      <c r="B26" s="570"/>
      <c r="C26" s="149"/>
      <c r="D26" s="150" t="s">
        <v>1640</v>
      </c>
      <c r="E26" s="151"/>
      <c r="F26" s="152"/>
      <c r="G26" s="151"/>
      <c r="H26" s="153">
        <f t="shared" si="0"/>
        <v>52294.95</v>
      </c>
      <c r="I26" s="154"/>
      <c r="J26" s="154"/>
      <c r="K26" s="154"/>
      <c r="L26" s="154">
        <v>52294.95</v>
      </c>
      <c r="M26" s="155"/>
      <c r="N26" s="155"/>
      <c r="O26" s="156"/>
      <c r="P26" s="25"/>
      <c r="Q26" s="29"/>
    </row>
    <row r="27" spans="1:17" s="30" customFormat="1" ht="18" customHeight="1">
      <c r="A27" s="567"/>
      <c r="B27" s="570"/>
      <c r="C27" s="149"/>
      <c r="D27" s="150" t="s">
        <v>1952</v>
      </c>
      <c r="E27" s="151"/>
      <c r="F27" s="152"/>
      <c r="G27" s="151"/>
      <c r="H27" s="153">
        <f t="shared" si="0"/>
        <v>8300</v>
      </c>
      <c r="I27" s="154"/>
      <c r="J27" s="154"/>
      <c r="K27" s="154"/>
      <c r="L27" s="154">
        <v>8300</v>
      </c>
      <c r="M27" s="155"/>
      <c r="N27" s="155"/>
      <c r="O27" s="156"/>
      <c r="P27" s="25"/>
      <c r="Q27" s="29"/>
    </row>
    <row r="28" spans="1:17" s="30" customFormat="1" ht="31.5" hidden="1">
      <c r="A28" s="567"/>
      <c r="B28" s="570"/>
      <c r="C28" s="149"/>
      <c r="D28" s="150" t="s">
        <v>714</v>
      </c>
      <c r="E28" s="151"/>
      <c r="F28" s="152"/>
      <c r="G28" s="151"/>
      <c r="H28" s="153">
        <f t="shared" si="0"/>
        <v>0</v>
      </c>
      <c r="I28" s="154"/>
      <c r="J28" s="154"/>
      <c r="K28" s="154"/>
      <c r="L28" s="154"/>
      <c r="M28" s="155"/>
      <c r="N28" s="155"/>
      <c r="O28" s="156"/>
      <c r="P28" s="25"/>
      <c r="Q28" s="29"/>
    </row>
    <row r="29" spans="1:17" s="30" customFormat="1" ht="15.75" hidden="1">
      <c r="A29" s="567"/>
      <c r="B29" s="570"/>
      <c r="C29" s="149"/>
      <c r="D29" s="150" t="s">
        <v>623</v>
      </c>
      <c r="E29" s="151"/>
      <c r="F29" s="152"/>
      <c r="G29" s="151"/>
      <c r="H29" s="153">
        <f t="shared" si="0"/>
        <v>0</v>
      </c>
      <c r="I29" s="154"/>
      <c r="J29" s="154"/>
      <c r="K29" s="154"/>
      <c r="L29" s="154"/>
      <c r="M29" s="155"/>
      <c r="N29" s="155"/>
      <c r="O29" s="156"/>
      <c r="P29" s="25"/>
      <c r="Q29" s="29"/>
    </row>
    <row r="30" spans="1:17" s="30" customFormat="1" ht="47.25" hidden="1">
      <c r="A30" s="567"/>
      <c r="B30" s="570"/>
      <c r="C30" s="149"/>
      <c r="D30" s="150" t="s">
        <v>2022</v>
      </c>
      <c r="E30" s="151"/>
      <c r="F30" s="152"/>
      <c r="G30" s="151"/>
      <c r="H30" s="153">
        <f t="shared" si="0"/>
        <v>0</v>
      </c>
      <c r="I30" s="154"/>
      <c r="J30" s="154"/>
      <c r="K30" s="154"/>
      <c r="L30" s="154"/>
      <c r="M30" s="155"/>
      <c r="N30" s="155"/>
      <c r="O30" s="156"/>
      <c r="P30" s="25"/>
      <c r="Q30" s="29"/>
    </row>
    <row r="31" spans="1:17" s="30" customFormat="1" ht="15.75" hidden="1">
      <c r="A31" s="567"/>
      <c r="B31" s="570"/>
      <c r="C31" s="149"/>
      <c r="D31" s="150" t="s">
        <v>2023</v>
      </c>
      <c r="E31" s="151"/>
      <c r="F31" s="152"/>
      <c r="G31" s="151"/>
      <c r="H31" s="153">
        <f t="shared" si="0"/>
        <v>0</v>
      </c>
      <c r="I31" s="154"/>
      <c r="J31" s="154"/>
      <c r="K31" s="154"/>
      <c r="L31" s="154"/>
      <c r="M31" s="155"/>
      <c r="N31" s="155"/>
      <c r="O31" s="156"/>
      <c r="P31" s="25"/>
      <c r="Q31" s="29"/>
    </row>
    <row r="32" spans="1:17" s="30" customFormat="1" ht="15.75" hidden="1">
      <c r="A32" s="567"/>
      <c r="B32" s="570"/>
      <c r="C32" s="149"/>
      <c r="D32" s="150" t="s">
        <v>2024</v>
      </c>
      <c r="E32" s="151"/>
      <c r="F32" s="152"/>
      <c r="G32" s="151"/>
      <c r="H32" s="153">
        <f t="shared" si="0"/>
        <v>0</v>
      </c>
      <c r="I32" s="154"/>
      <c r="J32" s="154"/>
      <c r="K32" s="154"/>
      <c r="L32" s="154"/>
      <c r="M32" s="155"/>
      <c r="N32" s="155"/>
      <c r="O32" s="156"/>
      <c r="P32" s="25"/>
      <c r="Q32" s="29"/>
    </row>
    <row r="33" spans="1:17" s="30" customFormat="1" ht="15.75" hidden="1">
      <c r="A33" s="567"/>
      <c r="B33" s="570"/>
      <c r="C33" s="149"/>
      <c r="D33" s="150" t="s">
        <v>1920</v>
      </c>
      <c r="E33" s="151"/>
      <c r="F33" s="152"/>
      <c r="G33" s="151"/>
      <c r="H33" s="153">
        <f t="shared" si="0"/>
        <v>0</v>
      </c>
      <c r="I33" s="154"/>
      <c r="J33" s="154"/>
      <c r="K33" s="154"/>
      <c r="L33" s="154"/>
      <c r="M33" s="155"/>
      <c r="N33" s="155"/>
      <c r="O33" s="156"/>
      <c r="P33" s="25"/>
      <c r="Q33" s="29"/>
    </row>
    <row r="34" spans="1:17" s="30" customFormat="1" ht="15.75" hidden="1">
      <c r="A34" s="567"/>
      <c r="B34" s="570"/>
      <c r="C34" s="149"/>
      <c r="D34" s="150"/>
      <c r="E34" s="151"/>
      <c r="F34" s="152"/>
      <c r="G34" s="151"/>
      <c r="H34" s="153"/>
      <c r="I34" s="154"/>
      <c r="J34" s="154"/>
      <c r="K34" s="154"/>
      <c r="L34" s="154"/>
      <c r="M34" s="155"/>
      <c r="N34" s="155"/>
      <c r="O34" s="156"/>
      <c r="P34" s="25"/>
      <c r="Q34" s="29"/>
    </row>
    <row r="35" spans="1:17" s="30" customFormat="1" ht="15.75" hidden="1">
      <c r="A35" s="567"/>
      <c r="B35" s="570"/>
      <c r="C35" s="149"/>
      <c r="D35" s="150"/>
      <c r="E35" s="151"/>
      <c r="F35" s="152"/>
      <c r="G35" s="151"/>
      <c r="H35" s="153"/>
      <c r="I35" s="154"/>
      <c r="J35" s="154"/>
      <c r="K35" s="154"/>
      <c r="L35" s="154"/>
      <c r="M35" s="155"/>
      <c r="N35" s="155"/>
      <c r="O35" s="156"/>
      <c r="P35" s="25"/>
      <c r="Q35" s="29"/>
    </row>
    <row r="36" spans="1:17" s="30" customFormat="1" ht="15.75" hidden="1">
      <c r="A36" s="567"/>
      <c r="B36" s="570"/>
      <c r="C36" s="149"/>
      <c r="D36" s="150"/>
      <c r="E36" s="151"/>
      <c r="F36" s="152"/>
      <c r="G36" s="151"/>
      <c r="H36" s="153"/>
      <c r="I36" s="154"/>
      <c r="J36" s="154"/>
      <c r="K36" s="154"/>
      <c r="L36" s="154"/>
      <c r="M36" s="155"/>
      <c r="N36" s="155"/>
      <c r="O36" s="156"/>
      <c r="P36" s="25"/>
      <c r="Q36" s="29"/>
    </row>
    <row r="37" spans="1:17" s="30" customFormat="1" ht="15.75" hidden="1">
      <c r="A37" s="567"/>
      <c r="B37" s="570"/>
      <c r="C37" s="149"/>
      <c r="D37" s="150"/>
      <c r="E37" s="151"/>
      <c r="F37" s="152"/>
      <c r="G37" s="151"/>
      <c r="H37" s="153"/>
      <c r="I37" s="154"/>
      <c r="J37" s="154"/>
      <c r="K37" s="154"/>
      <c r="L37" s="154"/>
      <c r="M37" s="155"/>
      <c r="N37" s="155"/>
      <c r="O37" s="156"/>
      <c r="P37" s="25"/>
      <c r="Q37" s="29"/>
    </row>
    <row r="38" spans="1:17" s="30" customFormat="1" ht="15.75" hidden="1">
      <c r="A38" s="567"/>
      <c r="B38" s="570"/>
      <c r="C38" s="149"/>
      <c r="D38" s="150" t="s">
        <v>1921</v>
      </c>
      <c r="E38" s="151"/>
      <c r="F38" s="152"/>
      <c r="G38" s="151"/>
      <c r="H38" s="153">
        <f>I38+K38+L38+M38+N38+O38</f>
        <v>0</v>
      </c>
      <c r="I38" s="154"/>
      <c r="J38" s="154"/>
      <c r="K38" s="154"/>
      <c r="L38" s="154"/>
      <c r="M38" s="155"/>
      <c r="N38" s="155"/>
      <c r="O38" s="156"/>
      <c r="P38" s="25"/>
      <c r="Q38" s="29"/>
    </row>
    <row r="39" spans="1:17" s="30" customFormat="1" ht="47.25" hidden="1">
      <c r="A39" s="568"/>
      <c r="B39" s="568"/>
      <c r="C39" s="149" t="s">
        <v>1922</v>
      </c>
      <c r="D39" s="150" t="s">
        <v>1654</v>
      </c>
      <c r="E39" s="151"/>
      <c r="F39" s="152"/>
      <c r="G39" s="151"/>
      <c r="H39" s="153">
        <f>I39+K39+L39+M39+N39+O39</f>
        <v>0</v>
      </c>
      <c r="I39" s="154"/>
      <c r="J39" s="154"/>
      <c r="K39" s="154"/>
      <c r="L39" s="154"/>
      <c r="M39" s="155"/>
      <c r="N39" s="155"/>
      <c r="O39" s="156"/>
      <c r="P39" s="25"/>
      <c r="Q39" s="29"/>
    </row>
    <row r="40" spans="1:17" s="30" customFormat="1" ht="31.5" hidden="1">
      <c r="A40" s="565" t="s">
        <v>1834</v>
      </c>
      <c r="B40" s="554" t="s">
        <v>1680</v>
      </c>
      <c r="C40" s="148"/>
      <c r="D40" s="33" t="s">
        <v>66</v>
      </c>
      <c r="E40" s="158"/>
      <c r="F40" s="159"/>
      <c r="G40" s="158"/>
      <c r="H40" s="139">
        <f>I40+K40+L40+M40+N40+O40</f>
        <v>0</v>
      </c>
      <c r="I40" s="160"/>
      <c r="J40" s="160"/>
      <c r="K40" s="160"/>
      <c r="L40" s="140">
        <f>L41</f>
        <v>0</v>
      </c>
      <c r="M40" s="161"/>
      <c r="N40" s="161"/>
      <c r="O40" s="162"/>
      <c r="P40" s="25"/>
      <c r="Q40" s="29"/>
    </row>
    <row r="41" spans="1:17" s="30" customFormat="1" ht="47.25" hidden="1">
      <c r="A41" s="566"/>
      <c r="B41" s="566"/>
      <c r="C41" s="148"/>
      <c r="D41" s="141" t="s">
        <v>67</v>
      </c>
      <c r="E41" s="142"/>
      <c r="F41" s="143"/>
      <c r="G41" s="142"/>
      <c r="H41" s="144">
        <f>I41+K41+L41+M41+N41+O41</f>
        <v>0</v>
      </c>
      <c r="I41" s="145"/>
      <c r="J41" s="145"/>
      <c r="K41" s="145"/>
      <c r="L41" s="145"/>
      <c r="M41" s="146"/>
      <c r="N41" s="146"/>
      <c r="O41" s="147"/>
      <c r="P41" s="25"/>
      <c r="Q41" s="29"/>
    </row>
    <row r="42" spans="1:17" s="30" customFormat="1" ht="15.75" hidden="1">
      <c r="A42" s="571">
        <v>110502</v>
      </c>
      <c r="B42" s="563" t="s">
        <v>1842</v>
      </c>
      <c r="C42" s="148"/>
      <c r="D42" s="136" t="s">
        <v>1222</v>
      </c>
      <c r="E42" s="142"/>
      <c r="F42" s="143"/>
      <c r="G42" s="142"/>
      <c r="H42" s="144"/>
      <c r="I42" s="145"/>
      <c r="J42" s="145"/>
      <c r="K42" s="145"/>
      <c r="L42" s="145"/>
      <c r="M42" s="146"/>
      <c r="N42" s="146"/>
      <c r="O42" s="147"/>
      <c r="P42" s="25"/>
      <c r="Q42" s="29"/>
    </row>
    <row r="43" spans="1:17" s="30" customFormat="1" ht="31.5" hidden="1">
      <c r="A43" s="572"/>
      <c r="B43" s="564"/>
      <c r="C43" s="148"/>
      <c r="D43" s="136" t="s">
        <v>1524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2"/>
      <c r="B44" s="564"/>
      <c r="C44" s="148"/>
      <c r="D44" s="141" t="s">
        <v>1525</v>
      </c>
      <c r="E44" s="142"/>
      <c r="F44" s="143"/>
      <c r="G44" s="142"/>
      <c r="H44" s="144">
        <f t="shared" si="2"/>
        <v>0</v>
      </c>
      <c r="I44" s="145"/>
      <c r="J44" s="145"/>
      <c r="K44" s="145"/>
      <c r="L44" s="163"/>
      <c r="M44" s="146"/>
      <c r="N44" s="146"/>
      <c r="O44" s="147"/>
      <c r="P44" s="25"/>
      <c r="Q44" s="29"/>
    </row>
    <row r="45" spans="1:16" s="36" customFormat="1" ht="31.5" hidden="1">
      <c r="A45" s="568"/>
      <c r="B45" s="568"/>
      <c r="C45" s="148" t="s">
        <v>1526</v>
      </c>
      <c r="D45" s="141" t="s">
        <v>1527</v>
      </c>
      <c r="E45" s="142"/>
      <c r="F45" s="143"/>
      <c r="G45" s="142"/>
      <c r="H45" s="144">
        <f t="shared" si="2"/>
        <v>0</v>
      </c>
      <c r="I45" s="145"/>
      <c r="J45" s="145"/>
      <c r="K45" s="145"/>
      <c r="L45" s="145"/>
      <c r="M45" s="146"/>
      <c r="N45" s="146"/>
      <c r="O45" s="147"/>
      <c r="P45" s="35"/>
    </row>
    <row r="46" spans="1:63" s="28" customFormat="1" ht="15.75" hidden="1">
      <c r="A46" s="590" t="s">
        <v>1213</v>
      </c>
      <c r="B46" s="569" t="s">
        <v>1214</v>
      </c>
      <c r="C46" s="148"/>
      <c r="D46" s="136" t="s">
        <v>1222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67"/>
      <c r="B47" s="570"/>
      <c r="C47" s="148" t="s">
        <v>1528</v>
      </c>
      <c r="D47" s="141" t="s">
        <v>1529</v>
      </c>
      <c r="E47" s="142">
        <v>25</v>
      </c>
      <c r="F47" s="143">
        <f>100%-((E47-G47)/E47)</f>
        <v>1</v>
      </c>
      <c r="G47" s="142">
        <v>25</v>
      </c>
      <c r="H47" s="144">
        <f t="shared" si="2"/>
        <v>0</v>
      </c>
      <c r="I47" s="145"/>
      <c r="J47" s="145"/>
      <c r="K47" s="165"/>
      <c r="L47" s="145"/>
      <c r="M47" s="146"/>
      <c r="N47" s="146"/>
      <c r="O47" s="147"/>
      <c r="P47" s="25"/>
      <c r="Q47" s="29"/>
    </row>
    <row r="48" spans="1:17" s="30" customFormat="1" ht="15.75" hidden="1">
      <c r="A48" s="560"/>
      <c r="B48" s="561"/>
      <c r="C48" s="148" t="s">
        <v>1530</v>
      </c>
      <c r="D48" s="141" t="s">
        <v>1531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1334</v>
      </c>
      <c r="C49" s="167"/>
      <c r="D49" s="168" t="s">
        <v>535</v>
      </c>
      <c r="E49" s="137"/>
      <c r="F49" s="159"/>
      <c r="G49" s="137"/>
      <c r="H49" s="139">
        <f t="shared" si="2"/>
        <v>0</v>
      </c>
      <c r="I49" s="169"/>
      <c r="J49" s="169"/>
      <c r="K49" s="169"/>
      <c r="L49" s="170"/>
      <c r="M49" s="171"/>
      <c r="N49" s="171"/>
      <c r="O49" s="171"/>
      <c r="P49" s="25"/>
      <c r="Q49" s="29"/>
    </row>
    <row r="50" spans="1:17" s="30" customFormat="1" ht="31.5" hidden="1">
      <c r="A50" s="569">
        <v>250404</v>
      </c>
      <c r="B50" s="569" t="s">
        <v>1965</v>
      </c>
      <c r="C50" s="135"/>
      <c r="D50" s="136" t="s">
        <v>12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70"/>
      <c r="B51" s="570"/>
      <c r="C51" s="135" t="s">
        <v>13</v>
      </c>
      <c r="D51" s="141" t="s">
        <v>2049</v>
      </c>
      <c r="E51" s="172"/>
      <c r="F51" s="143"/>
      <c r="G51" s="172"/>
      <c r="H51" s="144">
        <f t="shared" si="2"/>
        <v>0</v>
      </c>
      <c r="I51" s="145"/>
      <c r="J51" s="145"/>
      <c r="K51" s="165"/>
      <c r="L51" s="145"/>
      <c r="M51" s="146"/>
      <c r="N51" s="146"/>
      <c r="O51" s="147"/>
      <c r="P51" s="25"/>
      <c r="Q51" s="29"/>
    </row>
    <row r="52" spans="1:17" s="30" customFormat="1" ht="47.25" customHeight="1" hidden="1">
      <c r="A52" s="570"/>
      <c r="B52" s="570"/>
      <c r="C52" s="167" t="s">
        <v>2050</v>
      </c>
      <c r="D52" s="141" t="s">
        <v>67</v>
      </c>
      <c r="E52" s="172"/>
      <c r="F52" s="143"/>
      <c r="G52" s="172"/>
      <c r="H52" s="144">
        <f t="shared" si="2"/>
        <v>0</v>
      </c>
      <c r="I52" s="145"/>
      <c r="J52" s="145"/>
      <c r="K52" s="165"/>
      <c r="L52" s="173">
        <f>2.98-2.98</f>
        <v>0</v>
      </c>
      <c r="M52" s="146"/>
      <c r="N52" s="146"/>
      <c r="O52" s="147"/>
      <c r="P52" s="25"/>
      <c r="Q52" s="29"/>
    </row>
    <row r="53" spans="1:17" s="30" customFormat="1" ht="31.5" customHeight="1" hidden="1">
      <c r="A53" s="562"/>
      <c r="B53" s="562"/>
      <c r="C53" s="167"/>
      <c r="D53" s="136" t="s">
        <v>2027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2"/>
      <c r="B54" s="562"/>
      <c r="C54" s="167"/>
      <c r="D54" s="141" t="s">
        <v>581</v>
      </c>
      <c r="E54" s="172"/>
      <c r="F54" s="143"/>
      <c r="G54" s="172"/>
      <c r="H54" s="144">
        <f t="shared" si="2"/>
        <v>0</v>
      </c>
      <c r="I54" s="145"/>
      <c r="J54" s="145"/>
      <c r="K54" s="165"/>
      <c r="L54" s="173"/>
      <c r="M54" s="146"/>
      <c r="N54" s="146"/>
      <c r="O54" s="147"/>
      <c r="P54" s="25"/>
      <c r="Q54" s="29"/>
    </row>
    <row r="55" spans="1:17" s="30" customFormat="1" ht="47.25" hidden="1">
      <c r="A55" s="562"/>
      <c r="B55" s="562"/>
      <c r="C55" s="175" t="s">
        <v>2050</v>
      </c>
      <c r="D55" s="141" t="s">
        <v>67</v>
      </c>
      <c r="E55" s="176"/>
      <c r="F55" s="177"/>
      <c r="G55" s="176"/>
      <c r="H55" s="144">
        <f t="shared" si="2"/>
        <v>0</v>
      </c>
      <c r="I55" s="178"/>
      <c r="J55" s="178"/>
      <c r="K55" s="178"/>
      <c r="L55" s="178"/>
      <c r="M55" s="179"/>
      <c r="N55" s="179"/>
      <c r="O55" s="180"/>
      <c r="P55" s="25"/>
      <c r="Q55" s="29"/>
    </row>
    <row r="56" spans="1:17" s="30" customFormat="1" ht="18.75" customHeight="1" hidden="1">
      <c r="A56" s="562"/>
      <c r="B56" s="562"/>
      <c r="C56" s="167"/>
      <c r="D56" s="141"/>
      <c r="E56" s="172"/>
      <c r="F56" s="143"/>
      <c r="G56" s="172"/>
      <c r="H56" s="144"/>
      <c r="I56" s="145"/>
      <c r="J56" s="145"/>
      <c r="K56" s="165"/>
      <c r="L56" s="173"/>
      <c r="M56" s="146"/>
      <c r="N56" s="146"/>
      <c r="O56" s="147"/>
      <c r="P56" s="25"/>
      <c r="Q56" s="29"/>
    </row>
    <row r="57" spans="1:17" s="30" customFormat="1" ht="31.5" hidden="1">
      <c r="A57" s="562"/>
      <c r="B57" s="562"/>
      <c r="C57" s="167"/>
      <c r="D57" s="136" t="s">
        <v>633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2"/>
      <c r="B58" s="562"/>
      <c r="C58" s="167"/>
      <c r="D58" s="141" t="s">
        <v>634</v>
      </c>
      <c r="E58" s="142"/>
      <c r="F58" s="143"/>
      <c r="G58" s="142"/>
      <c r="H58" s="144">
        <f t="shared" si="3"/>
        <v>0</v>
      </c>
      <c r="I58" s="145"/>
      <c r="J58" s="145"/>
      <c r="K58" s="145"/>
      <c r="L58" s="145"/>
      <c r="M58" s="146"/>
      <c r="N58" s="146"/>
      <c r="O58" s="147"/>
      <c r="P58" s="25"/>
      <c r="Q58" s="22"/>
    </row>
    <row r="59" spans="1:17" s="40" customFormat="1" ht="15.75" hidden="1">
      <c r="A59" s="562"/>
      <c r="B59" s="562"/>
      <c r="C59" s="167"/>
      <c r="D59" s="141" t="s">
        <v>635</v>
      </c>
      <c r="E59" s="142"/>
      <c r="F59" s="143"/>
      <c r="G59" s="142"/>
      <c r="H59" s="144">
        <f t="shared" si="3"/>
        <v>0</v>
      </c>
      <c r="I59" s="145"/>
      <c r="J59" s="145"/>
      <c r="K59" s="145"/>
      <c r="L59" s="145"/>
      <c r="M59" s="146"/>
      <c r="N59" s="146"/>
      <c r="O59" s="147"/>
      <c r="P59" s="25"/>
      <c r="Q59" s="22"/>
    </row>
    <row r="60" spans="1:17" s="30" customFormat="1" ht="18.75" hidden="1">
      <c r="A60" s="562"/>
      <c r="B60" s="562"/>
      <c r="C60" s="167" t="s">
        <v>636</v>
      </c>
      <c r="D60" s="141" t="s">
        <v>637</v>
      </c>
      <c r="E60" s="172"/>
      <c r="F60" s="143"/>
      <c r="G60" s="172"/>
      <c r="H60" s="144">
        <f t="shared" si="3"/>
        <v>0</v>
      </c>
      <c r="I60" s="145"/>
      <c r="J60" s="163"/>
      <c r="K60" s="163"/>
      <c r="L60" s="173"/>
      <c r="M60" s="182"/>
      <c r="N60" s="182"/>
      <c r="O60" s="183"/>
      <c r="P60" s="25"/>
      <c r="Q60" s="29"/>
    </row>
    <row r="61" spans="1:17" s="30" customFormat="1" ht="31.5" hidden="1">
      <c r="A61" s="562"/>
      <c r="B61" s="562"/>
      <c r="C61" s="167" t="s">
        <v>638</v>
      </c>
      <c r="D61" s="141" t="s">
        <v>639</v>
      </c>
      <c r="E61" s="172"/>
      <c r="F61" s="143"/>
      <c r="G61" s="172"/>
      <c r="H61" s="144">
        <f t="shared" si="3"/>
        <v>0</v>
      </c>
      <c r="I61" s="145"/>
      <c r="J61" s="163"/>
      <c r="K61" s="163"/>
      <c r="L61" s="173"/>
      <c r="M61" s="182"/>
      <c r="N61" s="182"/>
      <c r="O61" s="183"/>
      <c r="P61" s="25"/>
      <c r="Q61" s="29"/>
    </row>
    <row r="62" spans="1:17" s="30" customFormat="1" ht="18.75" hidden="1">
      <c r="A62" s="568"/>
      <c r="B62" s="568"/>
      <c r="C62" s="167" t="s">
        <v>640</v>
      </c>
      <c r="D62" s="141" t="s">
        <v>641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488</v>
      </c>
      <c r="B64" s="549" t="s">
        <v>642</v>
      </c>
      <c r="C64" s="550"/>
      <c r="D64" s="55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44" t="s">
        <v>625</v>
      </c>
      <c r="B65" s="563" t="s">
        <v>709</v>
      </c>
      <c r="C65" s="184"/>
      <c r="D65" s="136" t="s">
        <v>643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45"/>
      <c r="B66" s="564"/>
      <c r="C66" s="167"/>
      <c r="D66" s="141" t="s">
        <v>1411</v>
      </c>
      <c r="E66" s="172"/>
      <c r="F66" s="143"/>
      <c r="G66" s="172"/>
      <c r="H66" s="144">
        <f t="shared" si="4"/>
        <v>0</v>
      </c>
      <c r="I66" s="145"/>
      <c r="J66" s="163"/>
      <c r="K66" s="163"/>
      <c r="L66" s="144"/>
      <c r="M66" s="182"/>
      <c r="N66" s="182"/>
      <c r="O66" s="183"/>
      <c r="P66" s="35"/>
    </row>
    <row r="67" spans="1:16" s="36" customFormat="1" ht="31.5" hidden="1">
      <c r="A67" s="545"/>
      <c r="B67" s="564"/>
      <c r="C67" s="167"/>
      <c r="D67" s="14" t="s">
        <v>234</v>
      </c>
      <c r="E67" s="172"/>
      <c r="F67" s="143"/>
      <c r="G67" s="172"/>
      <c r="H67" s="144">
        <f t="shared" si="4"/>
        <v>0</v>
      </c>
      <c r="I67" s="145"/>
      <c r="J67" s="163"/>
      <c r="K67" s="163"/>
      <c r="L67" s="144"/>
      <c r="M67" s="182"/>
      <c r="N67" s="182"/>
      <c r="O67" s="183"/>
      <c r="P67" s="35"/>
    </row>
    <row r="68" spans="1:16" s="36" customFormat="1" ht="47.25" hidden="1">
      <c r="A68" s="545"/>
      <c r="B68" s="564"/>
      <c r="C68" s="167"/>
      <c r="D68" s="14" t="s">
        <v>870</v>
      </c>
      <c r="E68" s="172"/>
      <c r="F68" s="143"/>
      <c r="G68" s="172"/>
      <c r="H68" s="144">
        <f t="shared" si="4"/>
        <v>0</v>
      </c>
      <c r="I68" s="145"/>
      <c r="J68" s="163"/>
      <c r="K68" s="163"/>
      <c r="L68" s="144"/>
      <c r="M68" s="182"/>
      <c r="N68" s="182"/>
      <c r="O68" s="183"/>
      <c r="P68" s="35"/>
    </row>
    <row r="69" spans="1:16" s="36" customFormat="1" ht="31.5" hidden="1">
      <c r="A69" s="545"/>
      <c r="B69" s="553"/>
      <c r="C69" s="167"/>
      <c r="D69" s="141" t="s">
        <v>871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1993</v>
      </c>
      <c r="B71" s="552" t="s">
        <v>519</v>
      </c>
      <c r="C71" s="552"/>
      <c r="D71" s="552"/>
      <c r="E71" s="185"/>
      <c r="F71" s="186"/>
      <c r="G71" s="185"/>
      <c r="H71" s="187">
        <f>H72</f>
        <v>0</v>
      </c>
      <c r="I71" s="188"/>
      <c r="J71" s="189"/>
      <c r="K71" s="189"/>
      <c r="L71" s="190">
        <f>L72</f>
        <v>0</v>
      </c>
      <c r="M71" s="191"/>
      <c r="N71" s="191"/>
      <c r="O71" s="192"/>
      <c r="P71" s="25"/>
      <c r="Q71" s="29"/>
    </row>
    <row r="72" spans="1:17" s="30" customFormat="1" ht="31.5" hidden="1">
      <c r="A72" s="590" t="s">
        <v>1834</v>
      </c>
      <c r="B72" s="563" t="s">
        <v>1680</v>
      </c>
      <c r="C72" s="148"/>
      <c r="D72" s="33" t="s">
        <v>66</v>
      </c>
      <c r="E72" s="158"/>
      <c r="F72" s="159"/>
      <c r="G72" s="158"/>
      <c r="H72" s="139">
        <f>I72+K72+L72+M72+N72+O72</f>
        <v>0</v>
      </c>
      <c r="I72" s="160"/>
      <c r="J72" s="160"/>
      <c r="K72" s="160"/>
      <c r="L72" s="140">
        <f>L73</f>
        <v>0</v>
      </c>
      <c r="M72" s="161"/>
      <c r="N72" s="161"/>
      <c r="O72" s="162"/>
      <c r="P72" s="25"/>
      <c r="Q72" s="29"/>
    </row>
    <row r="73" spans="1:17" s="30" customFormat="1" ht="47.25" hidden="1">
      <c r="A73" s="568"/>
      <c r="B73" s="568"/>
      <c r="C73" s="175" t="s">
        <v>2050</v>
      </c>
      <c r="D73" s="141" t="s">
        <v>67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489</v>
      </c>
      <c r="B76" s="552" t="s">
        <v>1563</v>
      </c>
      <c r="C76" s="552"/>
      <c r="D76" s="55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5" t="s">
        <v>625</v>
      </c>
      <c r="B77" s="592" t="s">
        <v>709</v>
      </c>
      <c r="C77" s="195"/>
      <c r="D77" s="136" t="s">
        <v>1222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5"/>
      <c r="B78" s="592"/>
      <c r="C78" s="135" t="s">
        <v>1564</v>
      </c>
      <c r="D78" s="141" t="s">
        <v>1532</v>
      </c>
      <c r="E78" s="142"/>
      <c r="F78" s="143"/>
      <c r="G78" s="172"/>
      <c r="H78" s="144">
        <f t="shared" si="8"/>
        <v>0</v>
      </c>
      <c r="I78" s="163"/>
      <c r="J78" s="163"/>
      <c r="K78" s="163"/>
      <c r="L78" s="145"/>
      <c r="M78" s="182"/>
      <c r="N78" s="182"/>
      <c r="O78" s="182"/>
      <c r="P78" s="25"/>
      <c r="Q78" s="22"/>
    </row>
    <row r="79" spans="1:17" s="45" customFormat="1" ht="31.5" hidden="1">
      <c r="A79" s="565"/>
      <c r="B79" s="592"/>
      <c r="C79" s="135"/>
      <c r="D79" s="141" t="s">
        <v>32</v>
      </c>
      <c r="E79" s="142"/>
      <c r="F79" s="143"/>
      <c r="G79" s="172"/>
      <c r="H79" s="144">
        <f t="shared" si="8"/>
        <v>0</v>
      </c>
      <c r="I79" s="163"/>
      <c r="J79" s="163"/>
      <c r="K79" s="163"/>
      <c r="L79" s="145"/>
      <c r="M79" s="182"/>
      <c r="N79" s="182"/>
      <c r="O79" s="182"/>
      <c r="P79" s="25"/>
      <c r="Q79" s="22"/>
    </row>
    <row r="80" spans="1:17" s="45" customFormat="1" ht="31.5" hidden="1">
      <c r="A80" s="565"/>
      <c r="B80" s="592"/>
      <c r="C80" s="135"/>
      <c r="D80" s="141" t="s">
        <v>33</v>
      </c>
      <c r="E80" s="142"/>
      <c r="F80" s="143"/>
      <c r="G80" s="172"/>
      <c r="H80" s="144">
        <f t="shared" si="8"/>
        <v>0</v>
      </c>
      <c r="I80" s="163"/>
      <c r="J80" s="163"/>
      <c r="K80" s="163"/>
      <c r="L80" s="145"/>
      <c r="M80" s="182"/>
      <c r="N80" s="182"/>
      <c r="O80" s="182"/>
      <c r="P80" s="25"/>
      <c r="Q80" s="22"/>
    </row>
    <row r="81" spans="1:16" ht="31.5" hidden="1">
      <c r="A81" s="565"/>
      <c r="B81" s="592"/>
      <c r="C81" s="135"/>
      <c r="D81" s="141" t="s">
        <v>34</v>
      </c>
      <c r="E81" s="142"/>
      <c r="F81" s="143"/>
      <c r="G81" s="172"/>
      <c r="H81" s="144">
        <f t="shared" si="8"/>
        <v>0</v>
      </c>
      <c r="I81" s="163"/>
      <c r="J81" s="163"/>
      <c r="K81" s="163"/>
      <c r="L81" s="145"/>
      <c r="M81" s="182"/>
      <c r="N81" s="182"/>
      <c r="O81" s="182"/>
      <c r="P81" s="25"/>
    </row>
    <row r="82" spans="1:16" ht="31.5" hidden="1">
      <c r="A82" s="565"/>
      <c r="B82" s="592"/>
      <c r="C82" s="135" t="s">
        <v>35</v>
      </c>
      <c r="D82" s="141" t="s">
        <v>36</v>
      </c>
      <c r="E82" s="142"/>
      <c r="F82" s="143"/>
      <c r="G82" s="172"/>
      <c r="H82" s="144">
        <f t="shared" si="8"/>
        <v>0</v>
      </c>
      <c r="I82" s="163"/>
      <c r="J82" s="163"/>
      <c r="K82" s="163"/>
      <c r="L82" s="145"/>
      <c r="M82" s="182"/>
      <c r="N82" s="182"/>
      <c r="O82" s="182"/>
      <c r="P82" s="25"/>
    </row>
    <row r="83" spans="1:17" s="30" customFormat="1" ht="18.75" customHeight="1">
      <c r="A83" s="157" t="s">
        <v>48</v>
      </c>
      <c r="B83" s="166" t="s">
        <v>49</v>
      </c>
      <c r="C83" s="167"/>
      <c r="D83" s="196" t="s">
        <v>1686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0" t="s">
        <v>50</v>
      </c>
      <c r="B84" s="569" t="s">
        <v>1892</v>
      </c>
      <c r="C84" s="167"/>
      <c r="D84" s="136" t="s">
        <v>643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67"/>
      <c r="B85" s="570"/>
      <c r="C85" s="167" t="s">
        <v>14</v>
      </c>
      <c r="D85" s="141" t="s">
        <v>15</v>
      </c>
      <c r="E85" s="142"/>
      <c r="F85" s="143"/>
      <c r="G85" s="172"/>
      <c r="H85" s="144">
        <f t="shared" si="8"/>
        <v>0</v>
      </c>
      <c r="I85" s="145"/>
      <c r="J85" s="145"/>
      <c r="K85" s="145"/>
      <c r="L85" s="145"/>
      <c r="M85" s="146"/>
      <c r="N85" s="146"/>
      <c r="O85" s="147"/>
      <c r="P85" s="25"/>
    </row>
    <row r="86" spans="1:16" ht="31.5">
      <c r="A86" s="567"/>
      <c r="B86" s="570"/>
      <c r="C86" s="546" t="s">
        <v>16</v>
      </c>
      <c r="D86" s="141" t="s">
        <v>874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67"/>
      <c r="B87" s="570"/>
      <c r="C87" s="547"/>
      <c r="D87" s="198" t="s">
        <v>875</v>
      </c>
      <c r="E87" s="199">
        <v>80</v>
      </c>
      <c r="F87" s="200">
        <f>100%-((E87-G87)/E87)</f>
        <v>1</v>
      </c>
      <c r="G87" s="199">
        <v>80</v>
      </c>
      <c r="H87" s="201">
        <f t="shared" si="8"/>
        <v>0</v>
      </c>
      <c r="I87" s="202"/>
      <c r="J87" s="202"/>
      <c r="K87" s="202"/>
      <c r="L87" s="202"/>
      <c r="M87" s="203"/>
      <c r="N87" s="203"/>
      <c r="O87" s="204"/>
      <c r="P87" s="25"/>
    </row>
    <row r="88" spans="1:16" ht="15.75" customHeight="1" hidden="1">
      <c r="A88" s="567"/>
      <c r="B88" s="570"/>
      <c r="C88" s="548"/>
      <c r="D88" s="198" t="s">
        <v>876</v>
      </c>
      <c r="E88" s="199">
        <v>45</v>
      </c>
      <c r="F88" s="200">
        <f>100%-((E88-G88)/E88)</f>
        <v>1</v>
      </c>
      <c r="G88" s="199">
        <v>45</v>
      </c>
      <c r="H88" s="201">
        <f t="shared" si="8"/>
        <v>0</v>
      </c>
      <c r="I88" s="202"/>
      <c r="J88" s="202"/>
      <c r="K88" s="202"/>
      <c r="L88" s="202"/>
      <c r="M88" s="203"/>
      <c r="N88" s="203"/>
      <c r="O88" s="204"/>
      <c r="P88" s="25"/>
    </row>
    <row r="89" spans="1:16" ht="31.5">
      <c r="A89" s="567"/>
      <c r="B89" s="570"/>
      <c r="C89" s="546" t="s">
        <v>1566</v>
      </c>
      <c r="D89" s="141" t="s">
        <v>1567</v>
      </c>
      <c r="E89" s="142"/>
      <c r="F89" s="143"/>
      <c r="G89" s="172"/>
      <c r="H89" s="144">
        <f t="shared" si="8"/>
        <v>5400</v>
      </c>
      <c r="I89" s="145"/>
      <c r="J89" s="145"/>
      <c r="K89" s="145"/>
      <c r="L89" s="145">
        <v>5400</v>
      </c>
      <c r="M89" s="146"/>
      <c r="N89" s="146"/>
      <c r="O89" s="147"/>
      <c r="P89" s="25"/>
    </row>
    <row r="90" spans="1:16" ht="15.75" customHeight="1" hidden="1">
      <c r="A90" s="567"/>
      <c r="B90" s="570"/>
      <c r="C90" s="547"/>
      <c r="D90" s="206" t="s">
        <v>1568</v>
      </c>
      <c r="E90" s="142"/>
      <c r="F90" s="143"/>
      <c r="G90" s="172"/>
      <c r="H90" s="201">
        <f t="shared" si="8"/>
        <v>0</v>
      </c>
      <c r="I90" s="145"/>
      <c r="J90" s="145"/>
      <c r="K90" s="145"/>
      <c r="L90" s="202"/>
      <c r="M90" s="146"/>
      <c r="N90" s="146"/>
      <c r="O90" s="147"/>
      <c r="P90" s="25"/>
    </row>
    <row r="91" spans="1:16" ht="15.75" customHeight="1" hidden="1">
      <c r="A91" s="567"/>
      <c r="B91" s="570"/>
      <c r="C91" s="548"/>
      <c r="D91" s="206" t="s">
        <v>1569</v>
      </c>
      <c r="E91" s="142"/>
      <c r="F91" s="143"/>
      <c r="G91" s="172"/>
      <c r="H91" s="201">
        <f t="shared" si="8"/>
        <v>0</v>
      </c>
      <c r="I91" s="145"/>
      <c r="J91" s="145"/>
      <c r="K91" s="145"/>
      <c r="L91" s="202"/>
      <c r="M91" s="146"/>
      <c r="N91" s="146"/>
      <c r="O91" s="147"/>
      <c r="P91" s="25"/>
    </row>
    <row r="92" spans="1:16" ht="31.5" customHeight="1" hidden="1">
      <c r="A92" s="567"/>
      <c r="B92" s="570"/>
      <c r="C92" s="167" t="s">
        <v>1226</v>
      </c>
      <c r="D92" s="141" t="s">
        <v>1227</v>
      </c>
      <c r="E92" s="142"/>
      <c r="F92" s="143"/>
      <c r="G92" s="172"/>
      <c r="H92" s="144">
        <f t="shared" si="8"/>
        <v>0</v>
      </c>
      <c r="I92" s="145"/>
      <c r="J92" s="145"/>
      <c r="K92" s="145"/>
      <c r="L92" s="145"/>
      <c r="M92" s="146"/>
      <c r="N92" s="146"/>
      <c r="O92" s="147"/>
      <c r="P92" s="25"/>
    </row>
    <row r="93" spans="1:16" ht="47.25" customHeight="1" hidden="1">
      <c r="A93" s="567"/>
      <c r="B93" s="570"/>
      <c r="C93" s="546" t="s">
        <v>1228</v>
      </c>
      <c r="D93" s="141" t="s">
        <v>627</v>
      </c>
      <c r="E93" s="142"/>
      <c r="F93" s="143"/>
      <c r="G93" s="172"/>
      <c r="H93" s="144">
        <f t="shared" si="8"/>
        <v>0</v>
      </c>
      <c r="I93" s="145"/>
      <c r="J93" s="145"/>
      <c r="K93" s="145"/>
      <c r="L93" s="145">
        <f>SUM(L94:L97)</f>
        <v>0</v>
      </c>
      <c r="M93" s="146"/>
      <c r="N93" s="146"/>
      <c r="O93" s="147"/>
      <c r="P93" s="25"/>
    </row>
    <row r="94" spans="1:16" ht="15.75" customHeight="1" hidden="1">
      <c r="A94" s="567"/>
      <c r="B94" s="570"/>
      <c r="C94" s="547"/>
      <c r="D94" s="198" t="s">
        <v>628</v>
      </c>
      <c r="E94" s="199"/>
      <c r="F94" s="143"/>
      <c r="G94" s="207"/>
      <c r="H94" s="201">
        <f t="shared" si="8"/>
        <v>0</v>
      </c>
      <c r="I94" s="202"/>
      <c r="J94" s="202"/>
      <c r="K94" s="202"/>
      <c r="L94" s="202"/>
      <c r="M94" s="146"/>
      <c r="N94" s="146"/>
      <c r="O94" s="147"/>
      <c r="P94" s="25"/>
    </row>
    <row r="95" spans="1:16" ht="15.75" customHeight="1" hidden="1">
      <c r="A95" s="567"/>
      <c r="B95" s="570"/>
      <c r="C95" s="547"/>
      <c r="D95" s="198" t="s">
        <v>629</v>
      </c>
      <c r="E95" s="199"/>
      <c r="F95" s="143"/>
      <c r="G95" s="207"/>
      <c r="H95" s="201">
        <f t="shared" si="8"/>
        <v>0</v>
      </c>
      <c r="I95" s="202"/>
      <c r="J95" s="202"/>
      <c r="K95" s="202"/>
      <c r="L95" s="202"/>
      <c r="M95" s="146"/>
      <c r="N95" s="146"/>
      <c r="O95" s="147"/>
      <c r="P95" s="25"/>
    </row>
    <row r="96" spans="1:16" ht="15.75" customHeight="1" hidden="1">
      <c r="A96" s="567"/>
      <c r="B96" s="570"/>
      <c r="C96" s="547"/>
      <c r="D96" s="198" t="s">
        <v>630</v>
      </c>
      <c r="E96" s="199"/>
      <c r="F96" s="143"/>
      <c r="G96" s="207"/>
      <c r="H96" s="201">
        <f t="shared" si="8"/>
        <v>0</v>
      </c>
      <c r="I96" s="202"/>
      <c r="J96" s="202"/>
      <c r="K96" s="202"/>
      <c r="L96" s="202"/>
      <c r="M96" s="146"/>
      <c r="N96" s="146"/>
      <c r="O96" s="147"/>
      <c r="P96" s="25"/>
    </row>
    <row r="97" spans="1:16" ht="15.75" customHeight="1" hidden="1">
      <c r="A97" s="567"/>
      <c r="B97" s="570"/>
      <c r="C97" s="548"/>
      <c r="D97" s="198" t="s">
        <v>631</v>
      </c>
      <c r="E97" s="199"/>
      <c r="F97" s="143"/>
      <c r="G97" s="207"/>
      <c r="H97" s="201">
        <f t="shared" si="8"/>
        <v>0</v>
      </c>
      <c r="I97" s="202"/>
      <c r="J97" s="202"/>
      <c r="K97" s="202"/>
      <c r="L97" s="202"/>
      <c r="M97" s="146"/>
      <c r="N97" s="146"/>
      <c r="O97" s="147"/>
      <c r="P97" s="25"/>
    </row>
    <row r="98" spans="1:16" ht="31.5" customHeight="1" hidden="1">
      <c r="A98" s="567"/>
      <c r="B98" s="570"/>
      <c r="C98" s="167" t="s">
        <v>632</v>
      </c>
      <c r="D98" s="208" t="s">
        <v>70</v>
      </c>
      <c r="E98" s="142"/>
      <c r="F98" s="143"/>
      <c r="G98" s="172"/>
      <c r="H98" s="144">
        <f t="shared" si="8"/>
        <v>0</v>
      </c>
      <c r="I98" s="145"/>
      <c r="J98" s="145"/>
      <c r="K98" s="145"/>
      <c r="L98" s="145"/>
      <c r="M98" s="146"/>
      <c r="N98" s="146"/>
      <c r="O98" s="147"/>
      <c r="P98" s="25"/>
    </row>
    <row r="99" spans="1:16" ht="31.5" customHeight="1" hidden="1">
      <c r="A99" s="567"/>
      <c r="B99" s="570"/>
      <c r="C99" s="167" t="s">
        <v>71</v>
      </c>
      <c r="D99" s="208" t="s">
        <v>1476</v>
      </c>
      <c r="E99" s="142"/>
      <c r="F99" s="143"/>
      <c r="G99" s="172"/>
      <c r="H99" s="144">
        <f t="shared" si="8"/>
        <v>0</v>
      </c>
      <c r="I99" s="145"/>
      <c r="J99" s="145"/>
      <c r="K99" s="145"/>
      <c r="L99" s="145"/>
      <c r="M99" s="146"/>
      <c r="N99" s="146"/>
      <c r="O99" s="147"/>
      <c r="P99" s="25"/>
    </row>
    <row r="100" spans="1:16" ht="15.75" customHeight="1" hidden="1">
      <c r="A100" s="567"/>
      <c r="B100" s="570"/>
      <c r="C100" s="167" t="s">
        <v>1477</v>
      </c>
      <c r="D100" s="208" t="s">
        <v>1478</v>
      </c>
      <c r="E100" s="142"/>
      <c r="F100" s="143"/>
      <c r="G100" s="172"/>
      <c r="H100" s="144">
        <f t="shared" si="8"/>
        <v>0</v>
      </c>
      <c r="I100" s="209"/>
      <c r="J100" s="145"/>
      <c r="K100" s="145"/>
      <c r="L100" s="209"/>
      <c r="M100" s="146"/>
      <c r="N100" s="146"/>
      <c r="O100" s="147"/>
      <c r="P100" s="25"/>
    </row>
    <row r="101" spans="1:16" ht="15.75" customHeight="1" hidden="1">
      <c r="A101" s="567"/>
      <c r="B101" s="570"/>
      <c r="C101" s="167" t="s">
        <v>1479</v>
      </c>
      <c r="D101" s="210" t="s">
        <v>1480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67"/>
      <c r="B102" s="570"/>
      <c r="C102" s="167" t="s">
        <v>1481</v>
      </c>
      <c r="D102" s="13" t="s">
        <v>1482</v>
      </c>
      <c r="E102" s="142"/>
      <c r="F102" s="143"/>
      <c r="G102" s="142"/>
      <c r="H102" s="144">
        <f t="shared" si="8"/>
        <v>0</v>
      </c>
      <c r="I102" s="145"/>
      <c r="J102" s="145"/>
      <c r="K102" s="145"/>
      <c r="L102" s="49"/>
      <c r="M102" s="146"/>
      <c r="N102" s="146"/>
      <c r="O102" s="147"/>
      <c r="P102" s="25"/>
    </row>
    <row r="103" spans="1:16" ht="15.75">
      <c r="A103" s="567"/>
      <c r="B103" s="570"/>
      <c r="C103" s="546" t="s">
        <v>1483</v>
      </c>
      <c r="D103" s="13" t="s">
        <v>528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67"/>
      <c r="B104" s="570"/>
      <c r="C104" s="547"/>
      <c r="D104" s="346" t="s">
        <v>529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67"/>
      <c r="B105" s="570"/>
      <c r="C105" s="547"/>
      <c r="D105" s="346" t="s">
        <v>530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67"/>
      <c r="B106" s="570"/>
      <c r="C106" s="547"/>
      <c r="D106" s="346" t="s">
        <v>531</v>
      </c>
      <c r="E106" s="199">
        <v>150</v>
      </c>
      <c r="F106" s="200">
        <f>100%-((E106-G106)/E106)</f>
        <v>1</v>
      </c>
      <c r="G106" s="199">
        <v>150</v>
      </c>
      <c r="H106" s="201">
        <f t="shared" si="8"/>
        <v>0</v>
      </c>
      <c r="I106" s="202"/>
      <c r="J106" s="202"/>
      <c r="K106" s="202"/>
      <c r="L106" s="202"/>
      <c r="M106" s="203"/>
      <c r="N106" s="203"/>
      <c r="O106" s="203"/>
      <c r="P106" s="25"/>
    </row>
    <row r="107" spans="1:16" ht="15.75" hidden="1">
      <c r="A107" s="567"/>
      <c r="B107" s="570"/>
      <c r="C107" s="547"/>
      <c r="D107" s="346" t="s">
        <v>532</v>
      </c>
      <c r="E107" s="199"/>
      <c r="F107" s="200"/>
      <c r="G107" s="199"/>
      <c r="H107" s="201">
        <f t="shared" si="8"/>
        <v>0</v>
      </c>
      <c r="I107" s="202"/>
      <c r="J107" s="202"/>
      <c r="K107" s="202"/>
      <c r="L107" s="202"/>
      <c r="M107" s="203"/>
      <c r="N107" s="203"/>
      <c r="O107" s="203"/>
      <c r="P107" s="25"/>
    </row>
    <row r="108" spans="1:16" ht="15.75">
      <c r="A108" s="567"/>
      <c r="B108" s="570"/>
      <c r="C108" s="547"/>
      <c r="D108" s="346" t="s">
        <v>877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67"/>
      <c r="B109" s="570"/>
      <c r="C109" s="547"/>
      <c r="D109" s="50" t="s">
        <v>878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67"/>
      <c r="B110" s="570"/>
      <c r="C110" s="547"/>
      <c r="D110" s="50" t="s">
        <v>879</v>
      </c>
      <c r="E110" s="199">
        <v>30</v>
      </c>
      <c r="F110" s="200">
        <f>100%-((E110-G110)/E110)</f>
        <v>1</v>
      </c>
      <c r="G110" s="199">
        <v>30</v>
      </c>
      <c r="H110" s="201">
        <f t="shared" si="13"/>
        <v>0</v>
      </c>
      <c r="I110" s="202"/>
      <c r="J110" s="202"/>
      <c r="K110" s="202"/>
      <c r="L110" s="51"/>
      <c r="M110" s="203"/>
      <c r="N110" s="203"/>
      <c r="O110" s="204"/>
      <c r="P110" s="25"/>
    </row>
    <row r="111" spans="1:16" ht="15.75" customHeight="1" hidden="1">
      <c r="A111" s="567"/>
      <c r="B111" s="570"/>
      <c r="C111" s="548"/>
      <c r="D111" s="50" t="s">
        <v>880</v>
      </c>
      <c r="E111" s="199">
        <v>30</v>
      </c>
      <c r="F111" s="200">
        <f>100%-((E111-G111)/E111)</f>
        <v>1</v>
      </c>
      <c r="G111" s="199">
        <v>30</v>
      </c>
      <c r="H111" s="201">
        <f t="shared" si="13"/>
        <v>0</v>
      </c>
      <c r="I111" s="202"/>
      <c r="J111" s="202"/>
      <c r="K111" s="202"/>
      <c r="L111" s="51"/>
      <c r="M111" s="203"/>
      <c r="N111" s="203"/>
      <c r="O111" s="204"/>
      <c r="P111" s="25"/>
    </row>
    <row r="112" spans="1:16" ht="15.75">
      <c r="A112" s="567"/>
      <c r="B112" s="570"/>
      <c r="C112" s="546" t="s">
        <v>881</v>
      </c>
      <c r="D112" s="13" t="s">
        <v>882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67"/>
      <c r="B113" s="570"/>
      <c r="C113" s="547"/>
      <c r="D113" s="346" t="s">
        <v>1858</v>
      </c>
      <c r="E113" s="142">
        <v>138</v>
      </c>
      <c r="F113" s="143">
        <f>100%-((E113-G113)/E113)</f>
        <v>1</v>
      </c>
      <c r="G113" s="142">
        <v>138</v>
      </c>
      <c r="H113" s="201">
        <f t="shared" si="13"/>
        <v>28113.8</v>
      </c>
      <c r="I113" s="202"/>
      <c r="J113" s="202"/>
      <c r="K113" s="202"/>
      <c r="L113" s="51">
        <v>28113.8</v>
      </c>
      <c r="M113" s="146"/>
      <c r="N113" s="146"/>
      <c r="O113" s="147"/>
      <c r="P113" s="25"/>
    </row>
    <row r="114" spans="1:16" ht="15.75">
      <c r="A114" s="567"/>
      <c r="B114" s="570"/>
      <c r="C114" s="547"/>
      <c r="D114" s="346" t="s">
        <v>1240</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67"/>
      <c r="B115" s="570"/>
      <c r="C115" s="547"/>
      <c r="D115" s="346" t="s">
        <v>1241</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67"/>
      <c r="B116" s="570"/>
      <c r="C116" s="548"/>
      <c r="D116" s="50" t="s">
        <v>1242</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67"/>
      <c r="B117" s="570"/>
      <c r="C117" s="205"/>
      <c r="D117" s="13" t="s">
        <v>1243</v>
      </c>
      <c r="E117" s="142"/>
      <c r="F117" s="143"/>
      <c r="G117" s="142"/>
      <c r="H117" s="144">
        <f t="shared" si="13"/>
        <v>0</v>
      </c>
      <c r="I117" s="145"/>
      <c r="J117" s="145"/>
      <c r="K117" s="145"/>
      <c r="L117" s="49"/>
      <c r="M117" s="146"/>
      <c r="N117" s="146"/>
      <c r="O117" s="147"/>
      <c r="P117" s="25"/>
      <c r="Q117" s="22"/>
    </row>
    <row r="118" spans="1:17" s="40" customFormat="1" ht="31.5">
      <c r="A118" s="567"/>
      <c r="B118" s="570"/>
      <c r="C118" s="167" t="s">
        <v>1244</v>
      </c>
      <c r="D118" s="13" t="s">
        <v>644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67"/>
      <c r="B119" s="570"/>
      <c r="C119" s="167" t="s">
        <v>645</v>
      </c>
      <c r="D119" s="13" t="s">
        <v>1497</v>
      </c>
      <c r="E119" s="142"/>
      <c r="F119" s="143"/>
      <c r="G119" s="142"/>
      <c r="H119" s="144">
        <f t="shared" si="13"/>
        <v>0</v>
      </c>
      <c r="I119" s="145"/>
      <c r="J119" s="145"/>
      <c r="K119" s="145"/>
      <c r="L119" s="49"/>
      <c r="M119" s="146"/>
      <c r="N119" s="146"/>
      <c r="O119" s="147"/>
      <c r="P119" s="25"/>
    </row>
    <row r="120" spans="1:16" ht="15.75" customHeight="1" hidden="1">
      <c r="A120" s="567"/>
      <c r="B120" s="570"/>
      <c r="C120" s="167" t="s">
        <v>1498</v>
      </c>
      <c r="D120" s="13" t="s">
        <v>1499</v>
      </c>
      <c r="E120" s="142"/>
      <c r="F120" s="143"/>
      <c r="G120" s="142"/>
      <c r="H120" s="144">
        <f t="shared" si="13"/>
        <v>0</v>
      </c>
      <c r="I120" s="209">
        <f>2.699-2.699</f>
        <v>0</v>
      </c>
      <c r="J120" s="145"/>
      <c r="K120" s="145"/>
      <c r="L120" s="53"/>
      <c r="M120" s="146"/>
      <c r="N120" s="146"/>
      <c r="O120" s="147"/>
      <c r="P120" s="25"/>
    </row>
    <row r="121" spans="1:16" ht="31.5" customHeight="1" hidden="1">
      <c r="A121" s="567"/>
      <c r="B121" s="570"/>
      <c r="C121" s="167"/>
      <c r="D121" s="13" t="s">
        <v>1500</v>
      </c>
      <c r="E121" s="142">
        <v>230</v>
      </c>
      <c r="F121" s="143">
        <f>100%-((E121-G121)/E121)</f>
        <v>1</v>
      </c>
      <c r="G121" s="142">
        <v>230</v>
      </c>
      <c r="H121" s="144">
        <f t="shared" si="13"/>
        <v>0</v>
      </c>
      <c r="I121" s="145"/>
      <c r="J121" s="145"/>
      <c r="K121" s="145"/>
      <c r="L121" s="49"/>
      <c r="M121" s="146"/>
      <c r="N121" s="146"/>
      <c r="O121" s="147"/>
      <c r="P121" s="25"/>
    </row>
    <row r="122" spans="1:16" ht="31.5">
      <c r="A122" s="567"/>
      <c r="B122" s="570"/>
      <c r="C122" s="167"/>
      <c r="D122" s="13" t="s">
        <v>1117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67"/>
      <c r="B123" s="570"/>
      <c r="C123" s="167"/>
      <c r="D123" s="13" t="s">
        <v>924</v>
      </c>
      <c r="E123" s="142"/>
      <c r="F123" s="143"/>
      <c r="G123" s="142"/>
      <c r="H123" s="144">
        <f t="shared" si="13"/>
        <v>0</v>
      </c>
      <c r="I123" s="145"/>
      <c r="J123" s="145"/>
      <c r="K123" s="145"/>
      <c r="L123" s="49"/>
      <c r="M123" s="146"/>
      <c r="N123" s="146"/>
      <c r="O123" s="147"/>
      <c r="P123" s="25"/>
    </row>
    <row r="124" spans="1:16" ht="15.75" hidden="1">
      <c r="A124" s="567"/>
      <c r="B124" s="570"/>
      <c r="C124" s="167"/>
      <c r="D124" s="13" t="s">
        <v>925</v>
      </c>
      <c r="E124" s="142"/>
      <c r="F124" s="143"/>
      <c r="G124" s="142"/>
      <c r="H124" s="144">
        <f t="shared" si="13"/>
        <v>0</v>
      </c>
      <c r="I124" s="145"/>
      <c r="J124" s="145"/>
      <c r="K124" s="145"/>
      <c r="L124" s="49"/>
      <c r="M124" s="146"/>
      <c r="N124" s="146"/>
      <c r="O124" s="147"/>
      <c r="P124" s="25"/>
    </row>
    <row r="125" spans="1:16" ht="15.75" hidden="1">
      <c r="A125" s="567"/>
      <c r="B125" s="570"/>
      <c r="C125" s="167"/>
      <c r="D125" s="13" t="s">
        <v>926</v>
      </c>
      <c r="E125" s="142"/>
      <c r="F125" s="143"/>
      <c r="G125" s="142"/>
      <c r="H125" s="144">
        <f t="shared" si="13"/>
        <v>0</v>
      </c>
      <c r="I125" s="145"/>
      <c r="J125" s="145"/>
      <c r="K125" s="145"/>
      <c r="L125" s="49"/>
      <c r="M125" s="146"/>
      <c r="N125" s="146"/>
      <c r="O125" s="147"/>
      <c r="P125" s="25"/>
    </row>
    <row r="126" spans="1:16" ht="15.75" hidden="1">
      <c r="A126" s="567"/>
      <c r="B126" s="570"/>
      <c r="C126" s="167"/>
      <c r="D126" s="13" t="s">
        <v>1987</v>
      </c>
      <c r="E126" s="142"/>
      <c r="F126" s="143"/>
      <c r="G126" s="142"/>
      <c r="H126" s="144">
        <f t="shared" si="13"/>
        <v>0</v>
      </c>
      <c r="I126" s="145"/>
      <c r="J126" s="145"/>
      <c r="K126" s="145"/>
      <c r="L126" s="49"/>
      <c r="M126" s="146"/>
      <c r="N126" s="146"/>
      <c r="O126" s="147"/>
      <c r="P126" s="25"/>
    </row>
    <row r="127" spans="1:16" ht="31.5" hidden="1">
      <c r="A127" s="567"/>
      <c r="B127" s="570"/>
      <c r="C127" s="167"/>
      <c r="D127" s="211" t="s">
        <v>1988</v>
      </c>
      <c r="E127" s="142"/>
      <c r="F127" s="143"/>
      <c r="G127" s="142"/>
      <c r="H127" s="144">
        <f t="shared" si="13"/>
        <v>0</v>
      </c>
      <c r="I127" s="145"/>
      <c r="J127" s="145"/>
      <c r="K127" s="145"/>
      <c r="L127" s="49"/>
      <c r="M127" s="146"/>
      <c r="N127" s="146"/>
      <c r="O127" s="147"/>
      <c r="P127" s="25"/>
    </row>
    <row r="128" spans="1:16" ht="31.5" hidden="1">
      <c r="A128" s="567"/>
      <c r="B128" s="570"/>
      <c r="C128" s="167"/>
      <c r="D128" s="211" t="s">
        <v>1989</v>
      </c>
      <c r="E128" s="142"/>
      <c r="F128" s="143"/>
      <c r="G128" s="142"/>
      <c r="H128" s="144">
        <f t="shared" si="13"/>
        <v>0</v>
      </c>
      <c r="I128" s="145"/>
      <c r="J128" s="145"/>
      <c r="K128" s="145"/>
      <c r="L128" s="49"/>
      <c r="M128" s="146"/>
      <c r="N128" s="146"/>
      <c r="O128" s="147"/>
      <c r="P128" s="25"/>
    </row>
    <row r="129" spans="1:16" ht="31.5" hidden="1">
      <c r="A129" s="567"/>
      <c r="B129" s="570"/>
      <c r="C129" s="167"/>
      <c r="D129" s="13" t="s">
        <v>126</v>
      </c>
      <c r="E129" s="142"/>
      <c r="F129" s="143"/>
      <c r="G129" s="142"/>
      <c r="H129" s="144">
        <f t="shared" si="13"/>
        <v>0</v>
      </c>
      <c r="I129" s="145"/>
      <c r="J129" s="145"/>
      <c r="K129" s="145"/>
      <c r="L129" s="49"/>
      <c r="M129" s="146"/>
      <c r="N129" s="146"/>
      <c r="O129" s="147"/>
      <c r="P129" s="25"/>
    </row>
    <row r="130" spans="1:16" ht="15.75" hidden="1">
      <c r="A130" s="567"/>
      <c r="B130" s="570"/>
      <c r="C130" s="167"/>
      <c r="D130" s="141" t="s">
        <v>391</v>
      </c>
      <c r="E130" s="142"/>
      <c r="F130" s="143"/>
      <c r="G130" s="142"/>
      <c r="H130" s="144">
        <f t="shared" si="13"/>
        <v>0</v>
      </c>
      <c r="I130" s="145"/>
      <c r="J130" s="145"/>
      <c r="K130" s="145"/>
      <c r="L130" s="49"/>
      <c r="M130" s="146"/>
      <c r="N130" s="146"/>
      <c r="O130" s="147"/>
      <c r="P130" s="25"/>
    </row>
    <row r="131" spans="1:16" ht="15.75" hidden="1">
      <c r="A131" s="567"/>
      <c r="B131" s="570"/>
      <c r="C131" s="167"/>
      <c r="D131" s="141" t="s">
        <v>669</v>
      </c>
      <c r="E131" s="142"/>
      <c r="F131" s="143"/>
      <c r="G131" s="142"/>
      <c r="H131" s="144">
        <f t="shared" si="13"/>
        <v>0</v>
      </c>
      <c r="I131" s="145"/>
      <c r="J131" s="145"/>
      <c r="K131" s="145"/>
      <c r="L131" s="49"/>
      <c r="M131" s="146"/>
      <c r="N131" s="146"/>
      <c r="O131" s="147"/>
      <c r="P131" s="25"/>
    </row>
    <row r="132" spans="1:16" ht="15.75" hidden="1">
      <c r="A132" s="567"/>
      <c r="B132" s="570"/>
      <c r="C132" s="167"/>
      <c r="D132" s="13" t="s">
        <v>688</v>
      </c>
      <c r="E132" s="142"/>
      <c r="F132" s="143"/>
      <c r="G132" s="142"/>
      <c r="H132" s="144">
        <f t="shared" si="13"/>
        <v>0</v>
      </c>
      <c r="I132" s="145"/>
      <c r="J132" s="145"/>
      <c r="K132" s="145"/>
      <c r="L132" s="49"/>
      <c r="M132" s="146"/>
      <c r="N132" s="146"/>
      <c r="O132" s="147"/>
      <c r="P132" s="25"/>
    </row>
    <row r="133" spans="1:16" ht="15.75" hidden="1">
      <c r="A133" s="567"/>
      <c r="B133" s="570"/>
      <c r="C133" s="167"/>
      <c r="D133" s="13" t="s">
        <v>689</v>
      </c>
      <c r="E133" s="142"/>
      <c r="F133" s="143"/>
      <c r="G133" s="142"/>
      <c r="H133" s="144">
        <f t="shared" si="13"/>
        <v>0</v>
      </c>
      <c r="I133" s="145"/>
      <c r="J133" s="145"/>
      <c r="K133" s="145"/>
      <c r="L133" s="49"/>
      <c r="M133" s="146"/>
      <c r="N133" s="146"/>
      <c r="O133" s="147"/>
      <c r="P133" s="25"/>
    </row>
    <row r="134" spans="1:16" ht="15.75" hidden="1">
      <c r="A134" s="567"/>
      <c r="B134" s="570"/>
      <c r="C134" s="167"/>
      <c r="D134" s="13" t="s">
        <v>690</v>
      </c>
      <c r="E134" s="142"/>
      <c r="F134" s="143"/>
      <c r="G134" s="142"/>
      <c r="H134" s="144">
        <f t="shared" si="13"/>
        <v>0</v>
      </c>
      <c r="I134" s="145"/>
      <c r="J134" s="145"/>
      <c r="K134" s="145"/>
      <c r="L134" s="49"/>
      <c r="M134" s="146"/>
      <c r="N134" s="146"/>
      <c r="O134" s="147"/>
      <c r="P134" s="25"/>
    </row>
    <row r="135" spans="1:16" ht="15.75" hidden="1">
      <c r="A135" s="567"/>
      <c r="B135" s="570"/>
      <c r="C135" s="167"/>
      <c r="D135" s="13" t="s">
        <v>1179</v>
      </c>
      <c r="E135" s="142"/>
      <c r="F135" s="143"/>
      <c r="G135" s="142"/>
      <c r="H135" s="144">
        <f t="shared" si="13"/>
        <v>0</v>
      </c>
      <c r="I135" s="145"/>
      <c r="J135" s="145"/>
      <c r="K135" s="145"/>
      <c r="L135" s="49"/>
      <c r="M135" s="146"/>
      <c r="N135" s="146"/>
      <c r="O135" s="147"/>
      <c r="P135" s="25"/>
    </row>
    <row r="136" spans="1:16" ht="15.75" hidden="1">
      <c r="A136" s="567"/>
      <c r="B136" s="570"/>
      <c r="C136" s="167"/>
      <c r="D136" s="13" t="s">
        <v>170</v>
      </c>
      <c r="E136" s="142"/>
      <c r="F136" s="143"/>
      <c r="G136" s="142"/>
      <c r="H136" s="144">
        <f t="shared" si="13"/>
        <v>0</v>
      </c>
      <c r="I136" s="145"/>
      <c r="J136" s="145"/>
      <c r="K136" s="145"/>
      <c r="L136" s="49"/>
      <c r="M136" s="146"/>
      <c r="N136" s="146"/>
      <c r="O136" s="147"/>
      <c r="P136" s="25"/>
    </row>
    <row r="137" spans="1:16" ht="15.75" hidden="1">
      <c r="A137" s="567"/>
      <c r="B137" s="570"/>
      <c r="C137" s="167"/>
      <c r="D137" s="13" t="s">
        <v>399</v>
      </c>
      <c r="E137" s="142"/>
      <c r="F137" s="143"/>
      <c r="G137" s="142"/>
      <c r="H137" s="144">
        <f t="shared" si="13"/>
        <v>0</v>
      </c>
      <c r="I137" s="145"/>
      <c r="J137" s="145"/>
      <c r="K137" s="145"/>
      <c r="L137" s="49"/>
      <c r="M137" s="146"/>
      <c r="N137" s="146"/>
      <c r="O137" s="147"/>
      <c r="P137" s="25"/>
    </row>
    <row r="138" spans="1:16" ht="15.75" hidden="1">
      <c r="A138" s="567"/>
      <c r="B138" s="570"/>
      <c r="C138" s="167"/>
      <c r="D138" s="13" t="s">
        <v>1655</v>
      </c>
      <c r="E138" s="142"/>
      <c r="F138" s="143"/>
      <c r="G138" s="142"/>
      <c r="H138" s="144">
        <f t="shared" si="13"/>
        <v>0</v>
      </c>
      <c r="I138" s="145"/>
      <c r="J138" s="145"/>
      <c r="K138" s="145"/>
      <c r="L138" s="49"/>
      <c r="M138" s="146"/>
      <c r="N138" s="146"/>
      <c r="O138" s="147"/>
      <c r="P138" s="25"/>
    </row>
    <row r="139" spans="1:16" ht="31.5" hidden="1">
      <c r="A139" s="567"/>
      <c r="B139" s="570"/>
      <c r="C139" s="167"/>
      <c r="D139" s="13" t="s">
        <v>1967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0" t="s">
        <v>1893</v>
      </c>
      <c r="B147" s="569" t="s">
        <v>1656</v>
      </c>
      <c r="C147" s="195"/>
      <c r="D147" s="136" t="s">
        <v>1657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67"/>
      <c r="B148" s="570"/>
      <c r="C148" s="212" t="s">
        <v>16</v>
      </c>
      <c r="D148" s="141" t="s">
        <v>1658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67"/>
      <c r="B149" s="570"/>
      <c r="C149" s="212" t="s">
        <v>14</v>
      </c>
      <c r="D149" s="141" t="s">
        <v>1535</v>
      </c>
      <c r="E149" s="142"/>
      <c r="F149" s="143"/>
      <c r="G149" s="142"/>
      <c r="H149" s="144">
        <f t="shared" si="15"/>
        <v>0</v>
      </c>
      <c r="I149" s="145"/>
      <c r="J149" s="145"/>
      <c r="K149" s="145"/>
      <c r="L149" s="145"/>
      <c r="M149" s="146"/>
      <c r="N149" s="146"/>
      <c r="O149" s="147"/>
      <c r="P149" s="25"/>
      <c r="Q149" s="22"/>
    </row>
    <row r="150" spans="1:17" s="45" customFormat="1" ht="15.75">
      <c r="A150" s="567"/>
      <c r="B150" s="570"/>
      <c r="C150" s="588" t="s">
        <v>881</v>
      </c>
      <c r="D150" s="141" t="s">
        <v>1659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67"/>
      <c r="B151" s="570"/>
      <c r="C151" s="539"/>
      <c r="D151" s="347" t="s">
        <v>1660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67"/>
      <c r="B152" s="570"/>
      <c r="C152" s="539"/>
      <c r="D152" s="347" t="s">
        <v>775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67"/>
      <c r="B153" s="570"/>
      <c r="C153" s="539"/>
      <c r="D153" s="347" t="s">
        <v>776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67"/>
      <c r="B154" s="570"/>
      <c r="C154" s="539"/>
      <c r="D154" s="347" t="s">
        <v>777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67"/>
      <c r="B155" s="570"/>
      <c r="C155" s="539"/>
      <c r="D155" s="347" t="s">
        <v>778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67"/>
      <c r="B156" s="570"/>
      <c r="C156" s="539"/>
      <c r="D156" s="198" t="s">
        <v>779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67"/>
      <c r="B157" s="570"/>
      <c r="C157" s="539"/>
      <c r="D157" s="198" t="s">
        <v>780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67"/>
      <c r="B158" s="570"/>
      <c r="C158" s="589"/>
      <c r="D158" s="198" t="s">
        <v>781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67"/>
      <c r="B159" s="570"/>
      <c r="C159" s="588" t="s">
        <v>782</v>
      </c>
      <c r="D159" s="141" t="s">
        <v>783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67"/>
      <c r="B160" s="570"/>
      <c r="C160" s="539"/>
      <c r="D160" s="198" t="s">
        <v>784</v>
      </c>
      <c r="E160" s="199"/>
      <c r="F160" s="143"/>
      <c r="G160" s="199"/>
      <c r="H160" s="201">
        <f t="shared" si="15"/>
        <v>0</v>
      </c>
      <c r="I160" s="202"/>
      <c r="J160" s="202"/>
      <c r="K160" s="202"/>
      <c r="L160" s="202"/>
      <c r="M160" s="203"/>
      <c r="N160" s="203"/>
      <c r="O160" s="204"/>
      <c r="P160" s="25"/>
      <c r="Q160" s="22"/>
    </row>
    <row r="161" spans="1:16" ht="15.75" customHeight="1" hidden="1">
      <c r="A161" s="567"/>
      <c r="B161" s="570"/>
      <c r="C161" s="539"/>
      <c r="D161" s="198" t="s">
        <v>785</v>
      </c>
      <c r="E161" s="199"/>
      <c r="F161" s="143"/>
      <c r="G161" s="199"/>
      <c r="H161" s="201">
        <f t="shared" si="15"/>
        <v>0</v>
      </c>
      <c r="I161" s="202"/>
      <c r="J161" s="202"/>
      <c r="K161" s="202"/>
      <c r="L161" s="202"/>
      <c r="M161" s="203"/>
      <c r="N161" s="203"/>
      <c r="O161" s="204"/>
      <c r="P161" s="25"/>
    </row>
    <row r="162" spans="1:16" ht="15.75" customHeight="1" hidden="1">
      <c r="A162" s="567"/>
      <c r="B162" s="570"/>
      <c r="C162" s="539"/>
      <c r="D162" s="198" t="s">
        <v>786</v>
      </c>
      <c r="E162" s="199"/>
      <c r="F162" s="143"/>
      <c r="G162" s="199"/>
      <c r="H162" s="201">
        <f t="shared" si="15"/>
        <v>0</v>
      </c>
      <c r="I162" s="202"/>
      <c r="J162" s="202"/>
      <c r="K162" s="202"/>
      <c r="L162" s="202"/>
      <c r="M162" s="203"/>
      <c r="N162" s="203"/>
      <c r="O162" s="204"/>
      <c r="P162" s="25"/>
    </row>
    <row r="163" spans="1:16" ht="15.75" customHeight="1" hidden="1">
      <c r="A163" s="567"/>
      <c r="B163" s="570"/>
      <c r="C163" s="589"/>
      <c r="D163" s="198" t="s">
        <v>787</v>
      </c>
      <c r="E163" s="199"/>
      <c r="F163" s="143"/>
      <c r="G163" s="199"/>
      <c r="H163" s="201">
        <f t="shared" si="15"/>
        <v>0</v>
      </c>
      <c r="I163" s="202"/>
      <c r="J163" s="202"/>
      <c r="K163" s="202"/>
      <c r="L163" s="202"/>
      <c r="M163" s="203"/>
      <c r="N163" s="203"/>
      <c r="O163" s="204"/>
      <c r="P163" s="25"/>
    </row>
    <row r="164" spans="1:16" ht="47.25" customHeight="1" hidden="1">
      <c r="A164" s="567"/>
      <c r="B164" s="570"/>
      <c r="C164" s="212" t="s">
        <v>1228</v>
      </c>
      <c r="D164" s="208" t="s">
        <v>1458</v>
      </c>
      <c r="E164" s="142"/>
      <c r="F164" s="143"/>
      <c r="G164" s="142"/>
      <c r="H164" s="144">
        <f t="shared" si="15"/>
        <v>0</v>
      </c>
      <c r="I164" s="145"/>
      <c r="J164" s="145"/>
      <c r="K164" s="145"/>
      <c r="L164" s="145"/>
      <c r="M164" s="146"/>
      <c r="N164" s="146"/>
      <c r="O164" s="147"/>
      <c r="P164" s="25"/>
    </row>
    <row r="165" spans="1:16" ht="49.5" customHeight="1">
      <c r="A165" s="567"/>
      <c r="B165" s="570"/>
      <c r="C165" s="212" t="s">
        <v>1459</v>
      </c>
      <c r="D165" s="208" t="s">
        <v>1460</v>
      </c>
      <c r="E165" s="142">
        <v>360</v>
      </c>
      <c r="F165" s="143">
        <f>100%-((E165-G165)/E165)</f>
        <v>1</v>
      </c>
      <c r="G165" s="142">
        <v>360</v>
      </c>
      <c r="H165" s="144">
        <f t="shared" si="15"/>
        <v>83941.86</v>
      </c>
      <c r="I165" s="145"/>
      <c r="J165" s="145"/>
      <c r="K165" s="145"/>
      <c r="L165" s="145">
        <v>83941.86</v>
      </c>
      <c r="M165" s="146"/>
      <c r="N165" s="146"/>
      <c r="O165" s="147"/>
      <c r="P165" s="25"/>
    </row>
    <row r="166" spans="1:16" ht="47.25">
      <c r="A166" s="567"/>
      <c r="B166" s="570"/>
      <c r="C166" s="212" t="s">
        <v>1461</v>
      </c>
      <c r="D166" s="208" t="s">
        <v>1462</v>
      </c>
      <c r="E166" s="142"/>
      <c r="F166" s="143"/>
      <c r="G166" s="142"/>
      <c r="H166" s="144">
        <f t="shared" si="15"/>
        <v>43975.12</v>
      </c>
      <c r="I166" s="145"/>
      <c r="J166" s="145"/>
      <c r="K166" s="145"/>
      <c r="L166" s="145">
        <v>43975.12</v>
      </c>
      <c r="M166" s="146"/>
      <c r="N166" s="146"/>
      <c r="O166" s="147"/>
      <c r="P166" s="25"/>
    </row>
    <row r="167" spans="1:16" ht="15.75">
      <c r="A167" s="567"/>
      <c r="B167" s="570"/>
      <c r="C167" s="588" t="s">
        <v>1463</v>
      </c>
      <c r="D167" s="208" t="s">
        <v>1464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67"/>
      <c r="B168" s="570"/>
      <c r="C168" s="539"/>
      <c r="D168" s="348" t="s">
        <v>1465</v>
      </c>
      <c r="E168" s="199"/>
      <c r="F168" s="143"/>
      <c r="G168" s="199"/>
      <c r="H168" s="201">
        <f t="shared" si="15"/>
        <v>30000</v>
      </c>
      <c r="I168" s="202"/>
      <c r="J168" s="202"/>
      <c r="K168" s="202"/>
      <c r="L168" s="202">
        <v>30000</v>
      </c>
      <c r="M168" s="203"/>
      <c r="N168" s="203"/>
      <c r="O168" s="204"/>
      <c r="P168" s="25"/>
    </row>
    <row r="169" spans="1:16" ht="15.75">
      <c r="A169" s="567"/>
      <c r="B169" s="570"/>
      <c r="C169" s="539"/>
      <c r="D169" s="348" t="s">
        <v>1466</v>
      </c>
      <c r="E169" s="199"/>
      <c r="F169" s="143"/>
      <c r="G169" s="199"/>
      <c r="H169" s="201">
        <f t="shared" si="15"/>
        <v>30000</v>
      </c>
      <c r="I169" s="202"/>
      <c r="J169" s="202"/>
      <c r="K169" s="202"/>
      <c r="L169" s="202">
        <v>30000</v>
      </c>
      <c r="M169" s="203"/>
      <c r="N169" s="203"/>
      <c r="O169" s="204"/>
      <c r="P169" s="25"/>
    </row>
    <row r="170" spans="1:16" ht="16.5" customHeight="1">
      <c r="A170" s="567"/>
      <c r="B170" s="570"/>
      <c r="C170" s="589"/>
      <c r="D170" s="348" t="s">
        <v>1467</v>
      </c>
      <c r="E170" s="199"/>
      <c r="F170" s="143"/>
      <c r="G170" s="199"/>
      <c r="H170" s="201">
        <f t="shared" si="15"/>
        <v>29990</v>
      </c>
      <c r="I170" s="202"/>
      <c r="J170" s="202"/>
      <c r="K170" s="202"/>
      <c r="L170" s="202">
        <v>29990</v>
      </c>
      <c r="M170" s="203"/>
      <c r="N170" s="203"/>
      <c r="O170" s="204"/>
      <c r="P170" s="25"/>
    </row>
    <row r="171" spans="1:17" s="40" customFormat="1" ht="47.25">
      <c r="A171" s="567"/>
      <c r="B171" s="570"/>
      <c r="C171" s="212" t="s">
        <v>1468</v>
      </c>
      <c r="D171" s="208" t="s">
        <v>1570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67"/>
      <c r="B172" s="570"/>
      <c r="C172" s="212" t="s">
        <v>1571</v>
      </c>
      <c r="D172" s="208" t="s">
        <v>400</v>
      </c>
      <c r="E172" s="142">
        <v>40</v>
      </c>
      <c r="F172" s="143">
        <f>100%-((E172-G172)/E172)</f>
        <v>1</v>
      </c>
      <c r="G172" s="142">
        <v>40</v>
      </c>
      <c r="H172" s="144">
        <f t="shared" si="15"/>
        <v>0</v>
      </c>
      <c r="I172" s="145"/>
      <c r="J172" s="145"/>
      <c r="K172" s="145"/>
      <c r="L172" s="145"/>
      <c r="M172" s="146"/>
      <c r="N172" s="146"/>
      <c r="O172" s="147"/>
      <c r="P172" s="25"/>
      <c r="Q172" s="22"/>
    </row>
    <row r="173" spans="1:16" ht="31.5">
      <c r="A173" s="567"/>
      <c r="B173" s="570"/>
      <c r="C173" s="212" t="s">
        <v>401</v>
      </c>
      <c r="D173" s="208" t="s">
        <v>1923</v>
      </c>
      <c r="E173" s="142"/>
      <c r="F173" s="143"/>
      <c r="G173" s="142"/>
      <c r="H173" s="144">
        <f t="shared" si="15"/>
        <v>6200</v>
      </c>
      <c r="I173" s="145"/>
      <c r="J173" s="145"/>
      <c r="K173" s="145"/>
      <c r="L173" s="145">
        <v>6200</v>
      </c>
      <c r="M173" s="146"/>
      <c r="N173" s="146"/>
      <c r="O173" s="147"/>
      <c r="P173" s="25"/>
    </row>
    <row r="174" spans="1:16" ht="31.5" customHeight="1" hidden="1">
      <c r="A174" s="567"/>
      <c r="B174" s="570"/>
      <c r="C174" s="212" t="s">
        <v>1639</v>
      </c>
      <c r="D174" s="208" t="s">
        <v>691</v>
      </c>
      <c r="E174" s="142"/>
      <c r="F174" s="143"/>
      <c r="G174" s="142"/>
      <c r="H174" s="144">
        <f t="shared" si="15"/>
        <v>0</v>
      </c>
      <c r="I174" s="145"/>
      <c r="J174" s="145"/>
      <c r="K174" s="145"/>
      <c r="L174" s="145"/>
      <c r="M174" s="146"/>
      <c r="N174" s="146"/>
      <c r="O174" s="147"/>
      <c r="P174" s="25"/>
    </row>
    <row r="175" spans="1:16" ht="47.25" customHeight="1" hidden="1">
      <c r="A175" s="567"/>
      <c r="B175" s="570"/>
      <c r="C175" s="212" t="s">
        <v>692</v>
      </c>
      <c r="D175" s="208" t="s">
        <v>1664</v>
      </c>
      <c r="E175" s="142"/>
      <c r="F175" s="143"/>
      <c r="G175" s="142"/>
      <c r="H175" s="144">
        <f t="shared" si="15"/>
        <v>0</v>
      </c>
      <c r="I175" s="145"/>
      <c r="J175" s="145"/>
      <c r="K175" s="145"/>
      <c r="L175" s="145"/>
      <c r="M175" s="146"/>
      <c r="N175" s="146"/>
      <c r="O175" s="147"/>
      <c r="P175" s="25"/>
    </row>
    <row r="176" spans="1:16" ht="15.75" customHeight="1" hidden="1">
      <c r="A176" s="567"/>
      <c r="B176" s="570"/>
      <c r="C176" s="588" t="s">
        <v>1665</v>
      </c>
      <c r="D176" s="208" t="s">
        <v>1695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67"/>
      <c r="B177" s="570"/>
      <c r="C177" s="539"/>
      <c r="D177" s="213" t="s">
        <v>1696</v>
      </c>
      <c r="E177" s="199"/>
      <c r="F177" s="143"/>
      <c r="G177" s="199"/>
      <c r="H177" s="201">
        <f t="shared" si="20"/>
        <v>0</v>
      </c>
      <c r="I177" s="202"/>
      <c r="J177" s="202"/>
      <c r="K177" s="202"/>
      <c r="L177" s="202"/>
      <c r="M177" s="203"/>
      <c r="N177" s="203"/>
      <c r="O177" s="204"/>
      <c r="P177" s="25"/>
    </row>
    <row r="178" spans="1:16" ht="15.75" customHeight="1" hidden="1">
      <c r="A178" s="567"/>
      <c r="B178" s="570"/>
      <c r="C178" s="589"/>
      <c r="D178" s="213" t="s">
        <v>1697</v>
      </c>
      <c r="E178" s="199"/>
      <c r="F178" s="143"/>
      <c r="G178" s="199"/>
      <c r="H178" s="201">
        <f t="shared" si="20"/>
        <v>0</v>
      </c>
      <c r="I178" s="202"/>
      <c r="J178" s="202"/>
      <c r="K178" s="202"/>
      <c r="L178" s="202"/>
      <c r="M178" s="203"/>
      <c r="N178" s="203"/>
      <c r="O178" s="204"/>
      <c r="P178" s="25"/>
    </row>
    <row r="179" spans="1:16" ht="31.5">
      <c r="A179" s="567"/>
      <c r="B179" s="570"/>
      <c r="C179" s="212" t="s">
        <v>402</v>
      </c>
      <c r="D179" s="208" t="s">
        <v>172</v>
      </c>
      <c r="E179" s="142"/>
      <c r="F179" s="143"/>
      <c r="G179" s="142"/>
      <c r="H179" s="144">
        <f t="shared" si="20"/>
        <v>4920</v>
      </c>
      <c r="I179" s="145"/>
      <c r="J179" s="145"/>
      <c r="K179" s="145"/>
      <c r="L179" s="145">
        <v>4920</v>
      </c>
      <c r="M179" s="146"/>
      <c r="N179" s="146"/>
      <c r="O179" s="147"/>
      <c r="P179" s="25"/>
    </row>
    <row r="180" spans="1:16" ht="31.5" customHeight="1" hidden="1">
      <c r="A180" s="567"/>
      <c r="B180" s="570"/>
      <c r="C180" s="212" t="s">
        <v>173</v>
      </c>
      <c r="D180" s="208" t="s">
        <v>1715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67"/>
      <c r="B181" s="570"/>
      <c r="C181" s="212" t="s">
        <v>1716</v>
      </c>
      <c r="D181" s="208" t="s">
        <v>2018</v>
      </c>
      <c r="E181" s="142">
        <v>100</v>
      </c>
      <c r="F181" s="143">
        <f t="shared" si="22"/>
        <v>1</v>
      </c>
      <c r="G181" s="142">
        <v>100</v>
      </c>
      <c r="H181" s="144">
        <f t="shared" si="20"/>
        <v>21197.5</v>
      </c>
      <c r="I181" s="145"/>
      <c r="J181" s="145"/>
      <c r="K181" s="145"/>
      <c r="L181" s="145">
        <v>21197.5</v>
      </c>
      <c r="M181" s="146"/>
      <c r="N181" s="146"/>
      <c r="O181" s="147"/>
      <c r="P181" s="25"/>
    </row>
    <row r="182" spans="1:16" ht="31.5">
      <c r="A182" s="567"/>
      <c r="B182" s="570"/>
      <c r="C182" s="212" t="s">
        <v>2019</v>
      </c>
      <c r="D182" s="208" t="s">
        <v>947</v>
      </c>
      <c r="E182" s="142">
        <v>140</v>
      </c>
      <c r="F182" s="143">
        <f t="shared" si="22"/>
        <v>1</v>
      </c>
      <c r="G182" s="142">
        <v>140</v>
      </c>
      <c r="H182" s="144">
        <f t="shared" si="20"/>
        <v>7403.78</v>
      </c>
      <c r="I182" s="145"/>
      <c r="J182" s="145"/>
      <c r="K182" s="145"/>
      <c r="L182" s="145">
        <v>7403.78</v>
      </c>
      <c r="M182" s="146"/>
      <c r="N182" s="146"/>
      <c r="O182" s="147"/>
      <c r="P182" s="25"/>
    </row>
    <row r="183" spans="1:16" ht="31.5">
      <c r="A183" s="567"/>
      <c r="B183" s="570"/>
      <c r="C183" s="212" t="s">
        <v>948</v>
      </c>
      <c r="D183" s="141" t="s">
        <v>949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67"/>
      <c r="B184" s="570"/>
      <c r="C184" s="212" t="s">
        <v>950</v>
      </c>
      <c r="D184" s="141" t="s">
        <v>1370</v>
      </c>
      <c r="E184" s="142">
        <v>450</v>
      </c>
      <c r="F184" s="143">
        <f t="shared" si="22"/>
        <v>1</v>
      </c>
      <c r="G184" s="142">
        <v>450</v>
      </c>
      <c r="H184" s="144">
        <f t="shared" si="20"/>
        <v>0</v>
      </c>
      <c r="I184" s="145"/>
      <c r="J184" s="145"/>
      <c r="K184" s="145"/>
      <c r="L184" s="145"/>
      <c r="M184" s="146"/>
      <c r="N184" s="146"/>
      <c r="O184" s="147"/>
      <c r="P184" s="25"/>
    </row>
    <row r="185" spans="1:16" ht="47.25">
      <c r="A185" s="567"/>
      <c r="B185" s="570"/>
      <c r="C185" s="212" t="s">
        <v>1924</v>
      </c>
      <c r="D185" s="141" t="s">
        <v>1925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67"/>
      <c r="B186" s="570"/>
      <c r="C186" s="212" t="s">
        <v>1906</v>
      </c>
      <c r="D186" s="141" t="s">
        <v>21</v>
      </c>
      <c r="E186" s="142"/>
      <c r="F186" s="143"/>
      <c r="G186" s="142"/>
      <c r="H186" s="144">
        <f t="shared" si="20"/>
        <v>0</v>
      </c>
      <c r="I186" s="145"/>
      <c r="J186" s="145"/>
      <c r="K186" s="145"/>
      <c r="L186" s="145"/>
      <c r="M186" s="146"/>
      <c r="N186" s="146"/>
      <c r="O186" s="147"/>
      <c r="P186" s="25"/>
    </row>
    <row r="187" spans="1:16" ht="15.75">
      <c r="A187" s="567"/>
      <c r="B187" s="570"/>
      <c r="C187" s="588" t="s">
        <v>1483</v>
      </c>
      <c r="D187" s="141" t="s">
        <v>22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67"/>
      <c r="B188" s="570"/>
      <c r="C188" s="539"/>
      <c r="D188" s="347" t="s">
        <v>23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67"/>
      <c r="B189" s="570"/>
      <c r="C189" s="539"/>
      <c r="D189" s="347" t="s">
        <v>24</v>
      </c>
      <c r="E189" s="199">
        <v>744.44</v>
      </c>
      <c r="F189" s="143">
        <f t="shared" si="24"/>
        <v>1</v>
      </c>
      <c r="G189" s="199">
        <v>744.44</v>
      </c>
      <c r="H189" s="201">
        <f t="shared" si="20"/>
        <v>0</v>
      </c>
      <c r="I189" s="202"/>
      <c r="J189" s="202"/>
      <c r="K189" s="202"/>
      <c r="L189" s="202"/>
      <c r="M189" s="203"/>
      <c r="N189" s="203"/>
      <c r="O189" s="204"/>
      <c r="P189" s="25"/>
    </row>
    <row r="190" spans="1:16" ht="15.75">
      <c r="A190" s="567"/>
      <c r="B190" s="570"/>
      <c r="C190" s="539"/>
      <c r="D190" s="347" t="s">
        <v>25</v>
      </c>
      <c r="E190" s="199">
        <v>154</v>
      </c>
      <c r="F190" s="143">
        <f t="shared" si="24"/>
        <v>0.445</v>
      </c>
      <c r="G190" s="199">
        <v>68.589</v>
      </c>
      <c r="H190" s="201">
        <f t="shared" si="20"/>
        <v>81540.9</v>
      </c>
      <c r="I190" s="202"/>
      <c r="J190" s="202"/>
      <c r="K190" s="202"/>
      <c r="L190" s="202">
        <v>81540.9</v>
      </c>
      <c r="M190" s="203"/>
      <c r="N190" s="203"/>
      <c r="O190" s="204"/>
      <c r="P190" s="25"/>
    </row>
    <row r="191" spans="1:16" ht="15.75">
      <c r="A191" s="567"/>
      <c r="B191" s="570"/>
      <c r="C191" s="589"/>
      <c r="D191" s="347" t="s">
        <v>26</v>
      </c>
      <c r="E191" s="199">
        <v>231</v>
      </c>
      <c r="F191" s="143">
        <f t="shared" si="24"/>
        <v>1</v>
      </c>
      <c r="G191" s="199">
        <v>231</v>
      </c>
      <c r="H191" s="201">
        <f t="shared" si="20"/>
        <v>50786</v>
      </c>
      <c r="I191" s="202"/>
      <c r="J191" s="202"/>
      <c r="K191" s="202"/>
      <c r="L191" s="202">
        <v>50786</v>
      </c>
      <c r="M191" s="203"/>
      <c r="N191" s="203"/>
      <c r="O191" s="204"/>
      <c r="P191" s="25"/>
    </row>
    <row r="192" spans="1:16" ht="31.5">
      <c r="A192" s="567"/>
      <c r="B192" s="570"/>
      <c r="C192" s="212" t="s">
        <v>27</v>
      </c>
      <c r="D192" s="141" t="s">
        <v>28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67"/>
      <c r="B193" s="570"/>
      <c r="C193" s="212" t="s">
        <v>29</v>
      </c>
      <c r="D193" s="141" t="s">
        <v>30</v>
      </c>
      <c r="E193" s="142">
        <v>85</v>
      </c>
      <c r="F193" s="143">
        <f t="shared" si="24"/>
        <v>1</v>
      </c>
      <c r="G193" s="142">
        <v>85</v>
      </c>
      <c r="H193" s="144">
        <f t="shared" si="20"/>
        <v>0</v>
      </c>
      <c r="I193" s="145"/>
      <c r="J193" s="145"/>
      <c r="K193" s="145"/>
      <c r="L193" s="145"/>
      <c r="M193" s="146"/>
      <c r="N193" s="146"/>
      <c r="O193" s="147"/>
      <c r="P193" s="25"/>
    </row>
    <row r="194" spans="1:16" ht="33.75" customHeight="1">
      <c r="A194" s="567"/>
      <c r="B194" s="570"/>
      <c r="C194" s="212" t="s">
        <v>31</v>
      </c>
      <c r="D194" s="141" t="s">
        <v>1455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67"/>
      <c r="B195" s="570"/>
      <c r="C195" s="212" t="s">
        <v>1456</v>
      </c>
      <c r="D195" s="141" t="s">
        <v>1100</v>
      </c>
      <c r="E195" s="142">
        <v>1000.372</v>
      </c>
      <c r="F195" s="143">
        <f t="shared" si="24"/>
        <v>1</v>
      </c>
      <c r="G195" s="142">
        <v>1000.72</v>
      </c>
      <c r="H195" s="144">
        <f t="shared" si="20"/>
        <v>1863.75</v>
      </c>
      <c r="I195" s="145"/>
      <c r="J195" s="145"/>
      <c r="K195" s="145"/>
      <c r="L195" s="145">
        <v>1863.75</v>
      </c>
      <c r="M195" s="146"/>
      <c r="N195" s="146"/>
      <c r="O195" s="147"/>
      <c r="P195" s="25"/>
    </row>
    <row r="196" spans="1:16" ht="31.5">
      <c r="A196" s="567"/>
      <c r="B196" s="570"/>
      <c r="C196" s="212" t="s">
        <v>1101</v>
      </c>
      <c r="D196" s="141" t="s">
        <v>1102</v>
      </c>
      <c r="E196" s="142"/>
      <c r="F196" s="143"/>
      <c r="G196" s="142"/>
      <c r="H196" s="144">
        <f t="shared" si="20"/>
        <v>3553</v>
      </c>
      <c r="I196" s="145">
        <f>3.553-3.553</f>
        <v>0</v>
      </c>
      <c r="J196" s="145"/>
      <c r="K196" s="145"/>
      <c r="L196" s="145">
        <v>3553</v>
      </c>
      <c r="M196" s="146"/>
      <c r="N196" s="146"/>
      <c r="O196" s="147"/>
      <c r="P196" s="25"/>
    </row>
    <row r="197" spans="1:16" ht="31.5" customHeight="1" hidden="1">
      <c r="A197" s="567"/>
      <c r="B197" s="570"/>
      <c r="C197" s="212" t="s">
        <v>1103</v>
      </c>
      <c r="D197" s="141" t="s">
        <v>1353</v>
      </c>
      <c r="E197" s="142"/>
      <c r="F197" s="143"/>
      <c r="G197" s="142"/>
      <c r="H197" s="144">
        <f t="shared" si="20"/>
        <v>0</v>
      </c>
      <c r="I197" s="145">
        <f>1.175-1.175</f>
        <v>0</v>
      </c>
      <c r="J197" s="145"/>
      <c r="K197" s="145"/>
      <c r="L197" s="145"/>
      <c r="M197" s="146"/>
      <c r="N197" s="146"/>
      <c r="O197" s="147"/>
      <c r="P197" s="25"/>
    </row>
    <row r="198" spans="1:16" ht="15.75" customHeight="1" hidden="1">
      <c r="A198" s="567"/>
      <c r="B198" s="570"/>
      <c r="C198" s="212" t="s">
        <v>1354</v>
      </c>
      <c r="D198" s="141" t="s">
        <v>1355</v>
      </c>
      <c r="E198" s="142"/>
      <c r="F198" s="143"/>
      <c r="G198" s="142"/>
      <c r="H198" s="144">
        <f t="shared" si="20"/>
        <v>0</v>
      </c>
      <c r="I198" s="145">
        <f>5.45-5.45</f>
        <v>0</v>
      </c>
      <c r="J198" s="145"/>
      <c r="K198" s="145"/>
      <c r="L198" s="145"/>
      <c r="M198" s="146"/>
      <c r="N198" s="146"/>
      <c r="O198" s="147"/>
      <c r="P198" s="25"/>
    </row>
    <row r="199" spans="1:16" ht="15.75" customHeight="1" hidden="1">
      <c r="A199" s="567"/>
      <c r="B199" s="570"/>
      <c r="C199" s="212" t="s">
        <v>1356</v>
      </c>
      <c r="D199" s="141" t="s">
        <v>1357</v>
      </c>
      <c r="E199" s="142"/>
      <c r="F199" s="143"/>
      <c r="G199" s="142"/>
      <c r="H199" s="144">
        <f t="shared" si="20"/>
        <v>0</v>
      </c>
      <c r="I199" s="145">
        <f>4.999-4.999</f>
        <v>0</v>
      </c>
      <c r="J199" s="145"/>
      <c r="K199" s="145"/>
      <c r="L199" s="145"/>
      <c r="M199" s="146"/>
      <c r="N199" s="146"/>
      <c r="O199" s="147"/>
      <c r="P199" s="25"/>
    </row>
    <row r="200" spans="1:16" ht="15.75" customHeight="1" hidden="1">
      <c r="A200" s="567"/>
      <c r="B200" s="570"/>
      <c r="C200" s="212" t="s">
        <v>1358</v>
      </c>
      <c r="D200" s="141" t="s">
        <v>1359</v>
      </c>
      <c r="E200" s="142"/>
      <c r="F200" s="143"/>
      <c r="G200" s="142"/>
      <c r="H200" s="144">
        <f t="shared" si="20"/>
        <v>0</v>
      </c>
      <c r="I200" s="145">
        <f>4.81913-4.81913</f>
        <v>0</v>
      </c>
      <c r="J200" s="145"/>
      <c r="K200" s="145"/>
      <c r="L200" s="145"/>
      <c r="M200" s="146"/>
      <c r="N200" s="146"/>
      <c r="O200" s="147"/>
      <c r="P200" s="25"/>
    </row>
    <row r="201" spans="1:16" ht="15.75" customHeight="1" hidden="1">
      <c r="A201" s="567"/>
      <c r="B201" s="570"/>
      <c r="C201" s="212"/>
      <c r="D201" s="141" t="s">
        <v>894</v>
      </c>
      <c r="E201" s="142"/>
      <c r="F201" s="143"/>
      <c r="G201" s="142"/>
      <c r="H201" s="144">
        <f t="shared" si="20"/>
        <v>0</v>
      </c>
      <c r="I201" s="145">
        <f>2.982-2.982</f>
        <v>0</v>
      </c>
      <c r="J201" s="145"/>
      <c r="K201" s="145"/>
      <c r="L201" s="145"/>
      <c r="M201" s="146"/>
      <c r="N201" s="146"/>
      <c r="O201" s="147"/>
      <c r="P201" s="25"/>
    </row>
    <row r="202" spans="1:16" ht="15.75" customHeight="1" hidden="1">
      <c r="A202" s="567"/>
      <c r="B202" s="570"/>
      <c r="C202" s="212" t="s">
        <v>895</v>
      </c>
      <c r="D202" s="141" t="s">
        <v>896</v>
      </c>
      <c r="E202" s="142"/>
      <c r="F202" s="143"/>
      <c r="G202" s="142"/>
      <c r="H202" s="144">
        <f t="shared" si="20"/>
        <v>0</v>
      </c>
      <c r="I202" s="145">
        <f>4-4</f>
        <v>0</v>
      </c>
      <c r="J202" s="145"/>
      <c r="K202" s="145"/>
      <c r="L202" s="145"/>
      <c r="M202" s="146"/>
      <c r="N202" s="146"/>
      <c r="O202" s="147"/>
      <c r="P202" s="25"/>
    </row>
    <row r="203" spans="1:16" ht="31.5" customHeight="1" hidden="1">
      <c r="A203" s="567"/>
      <c r="B203" s="570"/>
      <c r="C203" s="588" t="s">
        <v>897</v>
      </c>
      <c r="D203" s="141" t="s">
        <v>898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67"/>
      <c r="B204" s="570"/>
      <c r="C204" s="540"/>
      <c r="D204" s="206" t="s">
        <v>899</v>
      </c>
      <c r="E204" s="142"/>
      <c r="F204" s="143" t="e">
        <f t="shared" si="25"/>
        <v>#DIV/0!</v>
      </c>
      <c r="G204" s="142"/>
      <c r="H204" s="201"/>
      <c r="I204" s="145"/>
      <c r="J204" s="145"/>
      <c r="K204" s="145"/>
      <c r="L204" s="202"/>
      <c r="M204" s="146"/>
      <c r="N204" s="146"/>
      <c r="O204" s="147"/>
      <c r="P204" s="25"/>
    </row>
    <row r="205" spans="1:16" ht="15.75" customHeight="1" hidden="1">
      <c r="A205" s="567"/>
      <c r="B205" s="570"/>
      <c r="C205" s="540"/>
      <c r="D205" s="206" t="s">
        <v>900</v>
      </c>
      <c r="E205" s="142"/>
      <c r="F205" s="143" t="e">
        <f t="shared" si="25"/>
        <v>#DIV/0!</v>
      </c>
      <c r="G205" s="142"/>
      <c r="H205" s="201"/>
      <c r="I205" s="145"/>
      <c r="J205" s="145"/>
      <c r="K205" s="145"/>
      <c r="L205" s="202"/>
      <c r="M205" s="146"/>
      <c r="N205" s="146"/>
      <c r="O205" s="147"/>
      <c r="P205" s="25"/>
    </row>
    <row r="206" spans="1:16" ht="15.75" customHeight="1" hidden="1">
      <c r="A206" s="567"/>
      <c r="B206" s="570"/>
      <c r="C206" s="540"/>
      <c r="D206" s="206" t="s">
        <v>901</v>
      </c>
      <c r="E206" s="142"/>
      <c r="F206" s="143" t="e">
        <f t="shared" si="25"/>
        <v>#DIV/0!</v>
      </c>
      <c r="G206" s="142"/>
      <c r="H206" s="201"/>
      <c r="I206" s="145"/>
      <c r="J206" s="145"/>
      <c r="K206" s="145"/>
      <c r="L206" s="202"/>
      <c r="M206" s="146"/>
      <c r="N206" s="146"/>
      <c r="O206" s="147"/>
      <c r="P206" s="25"/>
    </row>
    <row r="207" spans="1:16" ht="15.75" customHeight="1" hidden="1">
      <c r="A207" s="567"/>
      <c r="B207" s="570"/>
      <c r="C207" s="540"/>
      <c r="D207" s="206" t="s">
        <v>902</v>
      </c>
      <c r="E207" s="142"/>
      <c r="F207" s="143" t="e">
        <f t="shared" si="25"/>
        <v>#DIV/0!</v>
      </c>
      <c r="G207" s="142"/>
      <c r="H207" s="201"/>
      <c r="I207" s="145"/>
      <c r="J207" s="145"/>
      <c r="K207" s="145"/>
      <c r="L207" s="202"/>
      <c r="M207" s="146"/>
      <c r="N207" s="146"/>
      <c r="O207" s="147"/>
      <c r="P207" s="25"/>
    </row>
    <row r="208" spans="1:16" ht="15.75" customHeight="1" hidden="1">
      <c r="A208" s="567"/>
      <c r="B208" s="570"/>
      <c r="C208" s="540"/>
      <c r="D208" s="206" t="s">
        <v>903</v>
      </c>
      <c r="E208" s="142"/>
      <c r="F208" s="143" t="e">
        <f t="shared" si="25"/>
        <v>#DIV/0!</v>
      </c>
      <c r="G208" s="142"/>
      <c r="H208" s="201"/>
      <c r="I208" s="145"/>
      <c r="J208" s="145"/>
      <c r="K208" s="145"/>
      <c r="L208" s="202"/>
      <c r="M208" s="146"/>
      <c r="N208" s="146"/>
      <c r="O208" s="147"/>
      <c r="P208" s="25"/>
    </row>
    <row r="209" spans="1:16" ht="15.75" customHeight="1" hidden="1">
      <c r="A209" s="567"/>
      <c r="B209" s="570"/>
      <c r="C209" s="540"/>
      <c r="D209" s="206" t="s">
        <v>904</v>
      </c>
      <c r="E209" s="142"/>
      <c r="F209" s="143" t="e">
        <f t="shared" si="25"/>
        <v>#DIV/0!</v>
      </c>
      <c r="G209" s="142"/>
      <c r="H209" s="201"/>
      <c r="I209" s="145"/>
      <c r="J209" s="145"/>
      <c r="K209" s="145"/>
      <c r="L209" s="202"/>
      <c r="M209" s="146"/>
      <c r="N209" s="146"/>
      <c r="O209" s="147"/>
      <c r="P209" s="25"/>
    </row>
    <row r="210" spans="1:16" ht="15.75" customHeight="1" hidden="1">
      <c r="A210" s="567"/>
      <c r="B210" s="570"/>
      <c r="C210" s="540"/>
      <c r="D210" s="206" t="s">
        <v>905</v>
      </c>
      <c r="E210" s="142"/>
      <c r="F210" s="143" t="e">
        <f t="shared" si="25"/>
        <v>#DIV/0!</v>
      </c>
      <c r="G210" s="142"/>
      <c r="H210" s="201"/>
      <c r="I210" s="145"/>
      <c r="J210" s="145"/>
      <c r="K210" s="145"/>
      <c r="L210" s="202"/>
      <c r="M210" s="146"/>
      <c r="N210" s="146"/>
      <c r="O210" s="147"/>
      <c r="P210" s="25"/>
    </row>
    <row r="211" spans="1:16" ht="15.75" customHeight="1" hidden="1">
      <c r="A211" s="567"/>
      <c r="B211" s="570"/>
      <c r="C211" s="540"/>
      <c r="D211" s="206" t="s">
        <v>906</v>
      </c>
      <c r="E211" s="142"/>
      <c r="F211" s="143" t="e">
        <f t="shared" si="25"/>
        <v>#DIV/0!</v>
      </c>
      <c r="G211" s="142"/>
      <c r="H211" s="201"/>
      <c r="I211" s="145"/>
      <c r="J211" s="145"/>
      <c r="K211" s="145"/>
      <c r="L211" s="202"/>
      <c r="M211" s="146"/>
      <c r="N211" s="146"/>
      <c r="O211" s="147"/>
      <c r="P211" s="25"/>
    </row>
    <row r="212" spans="1:16" ht="15.75" customHeight="1" hidden="1">
      <c r="A212" s="567"/>
      <c r="B212" s="570"/>
      <c r="C212" s="540"/>
      <c r="D212" s="206" t="s">
        <v>907</v>
      </c>
      <c r="E212" s="142"/>
      <c r="F212" s="143" t="e">
        <f t="shared" si="25"/>
        <v>#DIV/0!</v>
      </c>
      <c r="G212" s="142"/>
      <c r="H212" s="201"/>
      <c r="I212" s="145"/>
      <c r="J212" s="145"/>
      <c r="K212" s="145"/>
      <c r="L212" s="202"/>
      <c r="M212" s="146"/>
      <c r="N212" s="146"/>
      <c r="O212" s="147"/>
      <c r="P212" s="25"/>
    </row>
    <row r="213" spans="1:16" ht="15.75" customHeight="1" hidden="1">
      <c r="A213" s="567"/>
      <c r="B213" s="570"/>
      <c r="C213" s="540"/>
      <c r="D213" s="206" t="s">
        <v>908</v>
      </c>
      <c r="E213" s="142"/>
      <c r="F213" s="143" t="e">
        <f t="shared" si="25"/>
        <v>#DIV/0!</v>
      </c>
      <c r="G213" s="142"/>
      <c r="H213" s="201"/>
      <c r="I213" s="145"/>
      <c r="J213" s="145"/>
      <c r="K213" s="145"/>
      <c r="L213" s="202"/>
      <c r="M213" s="146"/>
      <c r="N213" s="146"/>
      <c r="O213" s="147"/>
      <c r="P213" s="25"/>
    </row>
    <row r="214" spans="1:16" ht="15.75" customHeight="1" hidden="1">
      <c r="A214" s="567"/>
      <c r="B214" s="570"/>
      <c r="C214" s="540"/>
      <c r="D214" s="206" t="s">
        <v>909</v>
      </c>
      <c r="E214" s="142"/>
      <c r="F214" s="143" t="e">
        <f t="shared" si="25"/>
        <v>#DIV/0!</v>
      </c>
      <c r="G214" s="142"/>
      <c r="H214" s="201"/>
      <c r="I214" s="145"/>
      <c r="J214" s="145"/>
      <c r="K214" s="145"/>
      <c r="L214" s="202"/>
      <c r="M214" s="146"/>
      <c r="N214" s="146"/>
      <c r="O214" s="147"/>
      <c r="P214" s="25"/>
    </row>
    <row r="215" spans="1:16" ht="31.5" customHeight="1" hidden="1">
      <c r="A215" s="567"/>
      <c r="B215" s="570"/>
      <c r="C215" s="540"/>
      <c r="D215" s="141" t="s">
        <v>750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67"/>
      <c r="B216" s="570"/>
      <c r="C216" s="540"/>
      <c r="D216" s="198" t="s">
        <v>751</v>
      </c>
      <c r="E216" s="142"/>
      <c r="F216" s="143" t="e">
        <f t="shared" si="25"/>
        <v>#DIV/0!</v>
      </c>
      <c r="G216" s="142"/>
      <c r="H216" s="201">
        <f t="shared" si="26"/>
        <v>0</v>
      </c>
      <c r="I216" s="145"/>
      <c r="J216" s="145"/>
      <c r="K216" s="145"/>
      <c r="L216" s="202"/>
      <c r="M216" s="146"/>
      <c r="N216" s="146"/>
      <c r="O216" s="147"/>
      <c r="P216" s="25"/>
    </row>
    <row r="217" spans="1:16" ht="15.75" customHeight="1" hidden="1">
      <c r="A217" s="567"/>
      <c r="B217" s="570"/>
      <c r="C217" s="540"/>
      <c r="D217" s="198" t="s">
        <v>752</v>
      </c>
      <c r="E217" s="142"/>
      <c r="F217" s="143" t="e">
        <f t="shared" si="25"/>
        <v>#DIV/0!</v>
      </c>
      <c r="G217" s="142"/>
      <c r="H217" s="201">
        <f t="shared" si="26"/>
        <v>0</v>
      </c>
      <c r="I217" s="145"/>
      <c r="J217" s="145"/>
      <c r="K217" s="145"/>
      <c r="L217" s="202"/>
      <c r="M217" s="146"/>
      <c r="N217" s="146"/>
      <c r="O217" s="147"/>
      <c r="P217" s="25"/>
    </row>
    <row r="218" spans="1:16" ht="15.75" customHeight="1" hidden="1">
      <c r="A218" s="567"/>
      <c r="B218" s="570"/>
      <c r="C218" s="540"/>
      <c r="D218" s="198" t="s">
        <v>753</v>
      </c>
      <c r="E218" s="142"/>
      <c r="F218" s="143" t="e">
        <f t="shared" si="25"/>
        <v>#DIV/0!</v>
      </c>
      <c r="G218" s="142"/>
      <c r="H218" s="201">
        <f t="shared" si="26"/>
        <v>0</v>
      </c>
      <c r="I218" s="145"/>
      <c r="J218" s="145"/>
      <c r="K218" s="145"/>
      <c r="L218" s="202"/>
      <c r="M218" s="146"/>
      <c r="N218" s="146"/>
      <c r="O218" s="147"/>
      <c r="P218" s="25"/>
    </row>
    <row r="219" spans="1:16" ht="15.75" customHeight="1" hidden="1">
      <c r="A219" s="567"/>
      <c r="B219" s="570"/>
      <c r="C219" s="540"/>
      <c r="D219" s="198" t="s">
        <v>754</v>
      </c>
      <c r="E219" s="142"/>
      <c r="F219" s="143" t="e">
        <f t="shared" si="25"/>
        <v>#DIV/0!</v>
      </c>
      <c r="G219" s="142"/>
      <c r="H219" s="201">
        <f t="shared" si="26"/>
        <v>0</v>
      </c>
      <c r="I219" s="145"/>
      <c r="J219" s="145"/>
      <c r="K219" s="145"/>
      <c r="L219" s="202"/>
      <c r="M219" s="146"/>
      <c r="N219" s="146"/>
      <c r="O219" s="147"/>
      <c r="P219" s="25"/>
    </row>
    <row r="220" spans="1:16" ht="15.75" customHeight="1" hidden="1">
      <c r="A220" s="567"/>
      <c r="B220" s="570"/>
      <c r="C220" s="540"/>
      <c r="D220" s="198" t="s">
        <v>755</v>
      </c>
      <c r="E220" s="142"/>
      <c r="F220" s="143" t="e">
        <f t="shared" si="25"/>
        <v>#DIV/0!</v>
      </c>
      <c r="G220" s="142"/>
      <c r="H220" s="201">
        <f t="shared" si="26"/>
        <v>0</v>
      </c>
      <c r="I220" s="145"/>
      <c r="J220" s="145"/>
      <c r="K220" s="145"/>
      <c r="L220" s="202"/>
      <c r="M220" s="146"/>
      <c r="N220" s="146"/>
      <c r="O220" s="147"/>
      <c r="P220" s="25"/>
    </row>
    <row r="221" spans="1:16" ht="15.75" customHeight="1" hidden="1">
      <c r="A221" s="567"/>
      <c r="B221" s="570"/>
      <c r="C221" s="540"/>
      <c r="D221" s="198" t="s">
        <v>756</v>
      </c>
      <c r="E221" s="142"/>
      <c r="F221" s="143" t="e">
        <f t="shared" si="25"/>
        <v>#DIV/0!</v>
      </c>
      <c r="G221" s="142"/>
      <c r="H221" s="201">
        <f t="shared" si="26"/>
        <v>0</v>
      </c>
      <c r="I221" s="145"/>
      <c r="J221" s="145"/>
      <c r="K221" s="145"/>
      <c r="L221" s="202"/>
      <c r="M221" s="146"/>
      <c r="N221" s="146"/>
      <c r="O221" s="147"/>
      <c r="P221" s="25"/>
    </row>
    <row r="222" spans="1:16" ht="15.75" customHeight="1" hidden="1">
      <c r="A222" s="567"/>
      <c r="B222" s="570"/>
      <c r="C222" s="540"/>
      <c r="D222" s="198" t="s">
        <v>757</v>
      </c>
      <c r="E222" s="142"/>
      <c r="F222" s="143" t="e">
        <f t="shared" si="25"/>
        <v>#DIV/0!</v>
      </c>
      <c r="G222" s="142"/>
      <c r="H222" s="201">
        <f t="shared" si="26"/>
        <v>0</v>
      </c>
      <c r="I222" s="145"/>
      <c r="J222" s="145"/>
      <c r="K222" s="145"/>
      <c r="L222" s="202"/>
      <c r="M222" s="146"/>
      <c r="N222" s="146"/>
      <c r="O222" s="147"/>
      <c r="P222" s="25"/>
    </row>
    <row r="223" spans="1:16" ht="15.75" customHeight="1" hidden="1">
      <c r="A223" s="567"/>
      <c r="B223" s="570"/>
      <c r="C223" s="540"/>
      <c r="D223" s="198" t="s">
        <v>1644</v>
      </c>
      <c r="E223" s="142"/>
      <c r="F223" s="143" t="e">
        <f t="shared" si="25"/>
        <v>#DIV/0!</v>
      </c>
      <c r="G223" s="142"/>
      <c r="H223" s="201">
        <f t="shared" si="26"/>
        <v>0</v>
      </c>
      <c r="I223" s="145"/>
      <c r="J223" s="145"/>
      <c r="K223" s="145"/>
      <c r="L223" s="202"/>
      <c r="M223" s="146"/>
      <c r="N223" s="146"/>
      <c r="O223" s="147"/>
      <c r="P223" s="25"/>
    </row>
    <row r="224" spans="1:16" ht="15.75" customHeight="1" hidden="1">
      <c r="A224" s="567"/>
      <c r="B224" s="570"/>
      <c r="C224" s="540"/>
      <c r="D224" s="198" t="s">
        <v>805</v>
      </c>
      <c r="E224" s="142"/>
      <c r="F224" s="143" t="e">
        <f t="shared" si="25"/>
        <v>#DIV/0!</v>
      </c>
      <c r="G224" s="142"/>
      <c r="H224" s="201">
        <f t="shared" si="26"/>
        <v>0</v>
      </c>
      <c r="I224" s="145"/>
      <c r="J224" s="145"/>
      <c r="K224" s="145"/>
      <c r="L224" s="202"/>
      <c r="M224" s="146"/>
      <c r="N224" s="146"/>
      <c r="O224" s="147"/>
      <c r="P224" s="25"/>
    </row>
    <row r="225" spans="1:16" ht="15.75" customHeight="1" hidden="1">
      <c r="A225" s="567"/>
      <c r="B225" s="570"/>
      <c r="C225" s="540"/>
      <c r="D225" s="198" t="s">
        <v>806</v>
      </c>
      <c r="E225" s="142"/>
      <c r="F225" s="143" t="e">
        <f t="shared" si="25"/>
        <v>#DIV/0!</v>
      </c>
      <c r="G225" s="142"/>
      <c r="H225" s="201">
        <f t="shared" si="26"/>
        <v>0</v>
      </c>
      <c r="I225" s="145"/>
      <c r="J225" s="145"/>
      <c r="K225" s="145"/>
      <c r="L225" s="202"/>
      <c r="M225" s="146"/>
      <c r="N225" s="146"/>
      <c r="O225" s="147"/>
      <c r="P225" s="25"/>
    </row>
    <row r="226" spans="1:16" ht="31.5" customHeight="1" hidden="1">
      <c r="A226" s="567"/>
      <c r="B226" s="570"/>
      <c r="C226" s="591"/>
      <c r="D226" s="198" t="s">
        <v>807</v>
      </c>
      <c r="E226" s="142"/>
      <c r="F226" s="143" t="e">
        <f t="shared" si="25"/>
        <v>#DIV/0!</v>
      </c>
      <c r="G226" s="142"/>
      <c r="H226" s="201">
        <f t="shared" si="26"/>
        <v>0</v>
      </c>
      <c r="I226" s="145"/>
      <c r="J226" s="145"/>
      <c r="K226" s="145"/>
      <c r="L226" s="202"/>
      <c r="M226" s="146"/>
      <c r="N226" s="146"/>
      <c r="O226" s="147"/>
      <c r="P226" s="25"/>
    </row>
    <row r="227" spans="1:16" ht="15.75" customHeight="1" hidden="1">
      <c r="A227" s="567"/>
      <c r="B227" s="570"/>
      <c r="C227" s="212" t="s">
        <v>808</v>
      </c>
      <c r="D227" s="141" t="s">
        <v>809</v>
      </c>
      <c r="E227" s="142"/>
      <c r="F227" s="143"/>
      <c r="G227" s="142"/>
      <c r="H227" s="144">
        <f t="shared" si="26"/>
        <v>0</v>
      </c>
      <c r="I227" s="145"/>
      <c r="J227" s="145"/>
      <c r="K227" s="145"/>
      <c r="L227" s="145"/>
      <c r="M227" s="146"/>
      <c r="N227" s="146"/>
      <c r="O227" s="147"/>
      <c r="P227" s="25"/>
    </row>
    <row r="228" spans="1:16" ht="15.75" customHeight="1" hidden="1">
      <c r="A228" s="567"/>
      <c r="B228" s="570"/>
      <c r="C228" s="212"/>
      <c r="D228" s="141" t="s">
        <v>1561</v>
      </c>
      <c r="E228" s="142"/>
      <c r="F228" s="143"/>
      <c r="G228" s="142"/>
      <c r="H228" s="144">
        <f t="shared" si="26"/>
        <v>0</v>
      </c>
      <c r="I228" s="145"/>
      <c r="J228" s="145"/>
      <c r="K228" s="145"/>
      <c r="L228" s="145"/>
      <c r="M228" s="146"/>
      <c r="N228" s="146"/>
      <c r="O228" s="147"/>
      <c r="P228" s="25"/>
    </row>
    <row r="229" spans="1:16" ht="16.5" customHeight="1">
      <c r="A229" s="567"/>
      <c r="B229" s="570"/>
      <c r="C229" s="212"/>
      <c r="D229" s="141" t="s">
        <v>128</v>
      </c>
      <c r="E229" s="142"/>
      <c r="F229" s="143"/>
      <c r="G229" s="142"/>
      <c r="H229" s="144">
        <f t="shared" si="26"/>
        <v>5500</v>
      </c>
      <c r="I229" s="145"/>
      <c r="J229" s="145"/>
      <c r="K229" s="145"/>
      <c r="L229" s="145">
        <v>5500</v>
      </c>
      <c r="M229" s="146"/>
      <c r="N229" s="146"/>
      <c r="O229" s="147"/>
      <c r="P229" s="25"/>
    </row>
    <row r="230" spans="1:16" ht="31.5">
      <c r="A230" s="567"/>
      <c r="B230" s="570"/>
      <c r="C230" s="212"/>
      <c r="D230" s="141" t="s">
        <v>129</v>
      </c>
      <c r="E230" s="142"/>
      <c r="F230" s="143"/>
      <c r="G230" s="142"/>
      <c r="H230" s="144">
        <f t="shared" si="26"/>
        <v>3000</v>
      </c>
      <c r="I230" s="145">
        <f>3-3</f>
        <v>0</v>
      </c>
      <c r="J230" s="145"/>
      <c r="K230" s="145"/>
      <c r="L230" s="145">
        <v>3000</v>
      </c>
      <c r="M230" s="146"/>
      <c r="N230" s="146"/>
      <c r="O230" s="147"/>
      <c r="P230" s="25"/>
    </row>
    <row r="231" spans="1:16" ht="15.75" hidden="1">
      <c r="A231" s="567"/>
      <c r="B231" s="570"/>
      <c r="C231" s="212"/>
      <c r="D231" s="141" t="s">
        <v>130</v>
      </c>
      <c r="E231" s="142"/>
      <c r="F231" s="143"/>
      <c r="G231" s="142"/>
      <c r="H231" s="144">
        <f t="shared" si="26"/>
        <v>0</v>
      </c>
      <c r="I231" s="209"/>
      <c r="J231" s="145"/>
      <c r="K231" s="145"/>
      <c r="L231" s="209"/>
      <c r="M231" s="146"/>
      <c r="N231" s="146"/>
      <c r="O231" s="147"/>
      <c r="P231" s="25"/>
    </row>
    <row r="232" spans="1:16" ht="31.5" hidden="1">
      <c r="A232" s="567"/>
      <c r="B232" s="570"/>
      <c r="C232" s="212"/>
      <c r="D232" s="141" t="s">
        <v>131</v>
      </c>
      <c r="E232" s="142"/>
      <c r="F232" s="143"/>
      <c r="G232" s="142"/>
      <c r="H232" s="144">
        <f t="shared" si="26"/>
        <v>0</v>
      </c>
      <c r="I232" s="209"/>
      <c r="J232" s="145"/>
      <c r="K232" s="145"/>
      <c r="L232" s="209"/>
      <c r="M232" s="146"/>
      <c r="N232" s="146"/>
      <c r="O232" s="147"/>
      <c r="P232" s="25"/>
    </row>
    <row r="233" spans="1:16" ht="15.75" hidden="1">
      <c r="A233" s="567"/>
      <c r="B233" s="570"/>
      <c r="C233" s="212"/>
      <c r="D233" s="141" t="s">
        <v>132</v>
      </c>
      <c r="E233" s="142"/>
      <c r="F233" s="143"/>
      <c r="G233" s="142"/>
      <c r="H233" s="144">
        <f t="shared" si="26"/>
        <v>0</v>
      </c>
      <c r="I233" s="209"/>
      <c r="J233" s="145"/>
      <c r="K233" s="145"/>
      <c r="L233" s="209"/>
      <c r="M233" s="146"/>
      <c r="N233" s="146"/>
      <c r="O233" s="147"/>
      <c r="P233" s="25"/>
    </row>
    <row r="234" spans="1:16" ht="63" hidden="1">
      <c r="A234" s="567"/>
      <c r="B234" s="570"/>
      <c r="C234" s="212"/>
      <c r="D234" s="141" t="s">
        <v>1371</v>
      </c>
      <c r="E234" s="142"/>
      <c r="F234" s="143"/>
      <c r="G234" s="142"/>
      <c r="H234" s="144">
        <f t="shared" si="26"/>
        <v>0</v>
      </c>
      <c r="I234" s="209"/>
      <c r="J234" s="145"/>
      <c r="K234" s="145"/>
      <c r="L234" s="209"/>
      <c r="M234" s="146"/>
      <c r="N234" s="146"/>
      <c r="O234" s="147"/>
      <c r="P234" s="25"/>
    </row>
    <row r="235" spans="1:16" ht="47.25" hidden="1">
      <c r="A235" s="567"/>
      <c r="B235" s="570"/>
      <c r="C235" s="212"/>
      <c r="D235" s="141" t="s">
        <v>1221</v>
      </c>
      <c r="E235" s="142"/>
      <c r="F235" s="143"/>
      <c r="G235" s="142"/>
      <c r="H235" s="144">
        <f t="shared" si="26"/>
        <v>0</v>
      </c>
      <c r="I235" s="209"/>
      <c r="J235" s="145"/>
      <c r="K235" s="145"/>
      <c r="L235" s="209"/>
      <c r="M235" s="146"/>
      <c r="N235" s="146"/>
      <c r="O235" s="147"/>
      <c r="P235" s="25"/>
    </row>
    <row r="236" spans="1:16" ht="15.75" hidden="1">
      <c r="A236" s="567"/>
      <c r="B236" s="570"/>
      <c r="C236" s="212"/>
      <c r="D236" s="141" t="s">
        <v>2041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67"/>
      <c r="B237" s="570"/>
      <c r="C237" s="212"/>
      <c r="D237" s="198" t="s">
        <v>1598</v>
      </c>
      <c r="E237" s="199"/>
      <c r="F237" s="200"/>
      <c r="G237" s="199"/>
      <c r="H237" s="201">
        <f t="shared" si="26"/>
        <v>0</v>
      </c>
      <c r="I237" s="214"/>
      <c r="J237" s="202"/>
      <c r="K237" s="202"/>
      <c r="L237" s="209"/>
      <c r="M237" s="146"/>
      <c r="N237" s="146"/>
      <c r="O237" s="147"/>
      <c r="P237" s="25"/>
    </row>
    <row r="238" spans="1:16" ht="15.75" hidden="1">
      <c r="A238" s="567"/>
      <c r="B238" s="570"/>
      <c r="C238" s="212"/>
      <c r="D238" s="198" t="s">
        <v>1599</v>
      </c>
      <c r="E238" s="199"/>
      <c r="F238" s="200"/>
      <c r="G238" s="199"/>
      <c r="H238" s="201">
        <f t="shared" si="26"/>
        <v>0</v>
      </c>
      <c r="I238" s="214"/>
      <c r="J238" s="202"/>
      <c r="K238" s="202"/>
      <c r="L238" s="209"/>
      <c r="M238" s="146"/>
      <c r="N238" s="146"/>
      <c r="O238" s="147"/>
      <c r="P238" s="25"/>
    </row>
    <row r="239" spans="1:16" ht="15.75" hidden="1">
      <c r="A239" s="567"/>
      <c r="B239" s="570"/>
      <c r="C239" s="212"/>
      <c r="D239" s="198" t="s">
        <v>470</v>
      </c>
      <c r="E239" s="199"/>
      <c r="F239" s="200"/>
      <c r="G239" s="199"/>
      <c r="H239" s="201">
        <f t="shared" si="26"/>
        <v>0</v>
      </c>
      <c r="I239" s="214"/>
      <c r="J239" s="202"/>
      <c r="K239" s="202"/>
      <c r="L239" s="209"/>
      <c r="M239" s="146"/>
      <c r="N239" s="146"/>
      <c r="O239" s="147"/>
      <c r="P239" s="25"/>
    </row>
    <row r="240" spans="1:16" ht="15.75" hidden="1">
      <c r="A240" s="567"/>
      <c r="B240" s="570"/>
      <c r="C240" s="212"/>
      <c r="D240" s="198" t="s">
        <v>471</v>
      </c>
      <c r="E240" s="199"/>
      <c r="F240" s="200"/>
      <c r="G240" s="199"/>
      <c r="H240" s="201">
        <f t="shared" si="26"/>
        <v>0</v>
      </c>
      <c r="I240" s="214"/>
      <c r="J240" s="202"/>
      <c r="K240" s="202"/>
      <c r="L240" s="209"/>
      <c r="M240" s="146"/>
      <c r="N240" s="146"/>
      <c r="O240" s="147"/>
      <c r="P240" s="25"/>
    </row>
    <row r="241" spans="1:16" ht="15.75" hidden="1">
      <c r="A241" s="567"/>
      <c r="B241" s="570"/>
      <c r="C241" s="212"/>
      <c r="D241" s="198" t="s">
        <v>472</v>
      </c>
      <c r="E241" s="199"/>
      <c r="F241" s="200"/>
      <c r="G241" s="199"/>
      <c r="H241" s="201">
        <f t="shared" si="26"/>
        <v>0</v>
      </c>
      <c r="I241" s="214"/>
      <c r="J241" s="202"/>
      <c r="K241" s="202"/>
      <c r="L241" s="209"/>
      <c r="M241" s="146"/>
      <c r="N241" s="146"/>
      <c r="O241" s="147"/>
      <c r="P241" s="25"/>
    </row>
    <row r="242" spans="1:16" ht="15.75" hidden="1">
      <c r="A242" s="567"/>
      <c r="B242" s="570"/>
      <c r="C242" s="212"/>
      <c r="D242" s="198" t="s">
        <v>1863</v>
      </c>
      <c r="E242" s="199"/>
      <c r="F242" s="200"/>
      <c r="G242" s="199"/>
      <c r="H242" s="201">
        <f t="shared" si="26"/>
        <v>0</v>
      </c>
      <c r="I242" s="214"/>
      <c r="J242" s="202"/>
      <c r="K242" s="202"/>
      <c r="L242" s="209"/>
      <c r="M242" s="146"/>
      <c r="N242" s="146"/>
      <c r="O242" s="147"/>
      <c r="P242" s="25"/>
    </row>
    <row r="243" spans="1:16" ht="15.75" hidden="1">
      <c r="A243" s="567"/>
      <c r="B243" s="570"/>
      <c r="C243" s="212"/>
      <c r="D243" s="198" t="s">
        <v>1864</v>
      </c>
      <c r="E243" s="199"/>
      <c r="F243" s="200"/>
      <c r="G243" s="199"/>
      <c r="H243" s="201">
        <f t="shared" si="26"/>
        <v>0</v>
      </c>
      <c r="I243" s="214"/>
      <c r="J243" s="202"/>
      <c r="K243" s="202"/>
      <c r="L243" s="209"/>
      <c r="M243" s="146"/>
      <c r="N243" s="146"/>
      <c r="O243" s="147"/>
      <c r="P243" s="25"/>
    </row>
    <row r="244" spans="1:16" ht="15.75" hidden="1">
      <c r="A244" s="567"/>
      <c r="B244" s="570"/>
      <c r="C244" s="212"/>
      <c r="D244" s="198" t="s">
        <v>1865</v>
      </c>
      <c r="E244" s="199"/>
      <c r="F244" s="200"/>
      <c r="G244" s="199"/>
      <c r="H244" s="201">
        <f t="shared" si="26"/>
        <v>0</v>
      </c>
      <c r="I244" s="214"/>
      <c r="J244" s="202"/>
      <c r="K244" s="202"/>
      <c r="L244" s="209"/>
      <c r="M244" s="146"/>
      <c r="N244" s="146"/>
      <c r="O244" s="147"/>
      <c r="P244" s="25"/>
    </row>
    <row r="245" spans="1:16" ht="15.75" hidden="1">
      <c r="A245" s="567"/>
      <c r="B245" s="570"/>
      <c r="C245" s="212"/>
      <c r="D245" s="198" t="s">
        <v>1866</v>
      </c>
      <c r="E245" s="199"/>
      <c r="F245" s="200"/>
      <c r="G245" s="199"/>
      <c r="H245" s="201">
        <f t="shared" si="26"/>
        <v>0</v>
      </c>
      <c r="I245" s="214"/>
      <c r="J245" s="202"/>
      <c r="K245" s="202"/>
      <c r="L245" s="209"/>
      <c r="M245" s="146"/>
      <c r="N245" s="146"/>
      <c r="O245" s="147"/>
      <c r="P245" s="25"/>
    </row>
    <row r="246" spans="1:16" ht="15.75" hidden="1">
      <c r="A246" s="567"/>
      <c r="B246" s="570"/>
      <c r="C246" s="212"/>
      <c r="D246" s="141" t="s">
        <v>872</v>
      </c>
      <c r="E246" s="142"/>
      <c r="F246" s="143"/>
      <c r="G246" s="142"/>
      <c r="H246" s="144">
        <f t="shared" si="26"/>
        <v>0</v>
      </c>
      <c r="I246" s="209"/>
      <c r="J246" s="145"/>
      <c r="K246" s="145"/>
      <c r="L246" s="209"/>
      <c r="M246" s="146"/>
      <c r="N246" s="146"/>
      <c r="O246" s="147"/>
      <c r="P246" s="25"/>
    </row>
    <row r="247" spans="1:16" ht="31.5" hidden="1">
      <c r="A247" s="567"/>
      <c r="B247" s="570"/>
      <c r="C247" s="212"/>
      <c r="D247" s="141" t="s">
        <v>1698</v>
      </c>
      <c r="E247" s="142"/>
      <c r="F247" s="143"/>
      <c r="G247" s="142"/>
      <c r="H247" s="144">
        <f t="shared" si="26"/>
        <v>0</v>
      </c>
      <c r="I247" s="209"/>
      <c r="J247" s="145"/>
      <c r="K247" s="145"/>
      <c r="L247" s="209"/>
      <c r="M247" s="146"/>
      <c r="N247" s="146"/>
      <c r="O247" s="147"/>
      <c r="P247" s="25"/>
    </row>
    <row r="248" spans="1:16" ht="31.5" hidden="1">
      <c r="A248" s="567"/>
      <c r="B248" s="570"/>
      <c r="C248" s="212"/>
      <c r="D248" s="14" t="s">
        <v>1701</v>
      </c>
      <c r="E248" s="142"/>
      <c r="F248" s="143"/>
      <c r="G248" s="142"/>
      <c r="H248" s="144">
        <f t="shared" si="26"/>
        <v>0</v>
      </c>
      <c r="I248" s="209"/>
      <c r="J248" s="145"/>
      <c r="K248" s="145"/>
      <c r="L248" s="209"/>
      <c r="M248" s="146"/>
      <c r="N248" s="146"/>
      <c r="O248" s="147"/>
      <c r="P248" s="25"/>
    </row>
    <row r="249" spans="1:16" ht="31.5" hidden="1">
      <c r="A249" s="567"/>
      <c r="B249" s="570"/>
      <c r="C249" s="212"/>
      <c r="D249" s="14" t="s">
        <v>503</v>
      </c>
      <c r="E249" s="142"/>
      <c r="F249" s="143"/>
      <c r="G249" s="142"/>
      <c r="H249" s="144">
        <f t="shared" si="26"/>
        <v>0</v>
      </c>
      <c r="I249" s="209"/>
      <c r="J249" s="145"/>
      <c r="K249" s="145"/>
      <c r="L249" s="209"/>
      <c r="M249" s="146"/>
      <c r="N249" s="146"/>
      <c r="O249" s="147"/>
      <c r="P249" s="25"/>
    </row>
    <row r="250" spans="1:16" ht="31.5" hidden="1">
      <c r="A250" s="567"/>
      <c r="B250" s="570"/>
      <c r="C250" s="212"/>
      <c r="D250" s="141" t="s">
        <v>534</v>
      </c>
      <c r="E250" s="142"/>
      <c r="F250" s="143"/>
      <c r="G250" s="142"/>
      <c r="H250" s="144">
        <f t="shared" si="26"/>
        <v>0</v>
      </c>
      <c r="I250" s="209"/>
      <c r="J250" s="145"/>
      <c r="K250" s="145"/>
      <c r="L250" s="209"/>
      <c r="M250" s="146"/>
      <c r="N250" s="146"/>
      <c r="O250" s="147"/>
      <c r="P250" s="25"/>
    </row>
    <row r="251" spans="1:16" ht="15.75" hidden="1">
      <c r="A251" s="567"/>
      <c r="B251" s="570"/>
      <c r="C251" s="212"/>
      <c r="D251" s="141" t="s">
        <v>526</v>
      </c>
      <c r="E251" s="142"/>
      <c r="F251" s="143"/>
      <c r="G251" s="142"/>
      <c r="H251" s="144">
        <f t="shared" si="26"/>
        <v>0</v>
      </c>
      <c r="I251" s="209"/>
      <c r="J251" s="145"/>
      <c r="K251" s="145"/>
      <c r="L251" s="209"/>
      <c r="M251" s="146"/>
      <c r="N251" s="146"/>
      <c r="O251" s="147"/>
      <c r="P251" s="25"/>
    </row>
    <row r="252" spans="1:16" ht="15.75" hidden="1">
      <c r="A252" s="567"/>
      <c r="B252" s="570"/>
      <c r="C252" s="212"/>
      <c r="D252" s="141" t="s">
        <v>527</v>
      </c>
      <c r="E252" s="142"/>
      <c r="F252" s="143"/>
      <c r="G252" s="142"/>
      <c r="H252" s="144">
        <f t="shared" si="26"/>
        <v>0</v>
      </c>
      <c r="I252" s="209"/>
      <c r="J252" s="145"/>
      <c r="K252" s="145"/>
      <c r="L252" s="209"/>
      <c r="M252" s="146"/>
      <c r="N252" s="146"/>
      <c r="O252" s="147"/>
      <c r="P252" s="25"/>
    </row>
    <row r="253" spans="1:16" ht="47.25" hidden="1">
      <c r="A253" s="567"/>
      <c r="B253" s="570"/>
      <c r="C253" s="212"/>
      <c r="D253" s="141" t="s">
        <v>1278</v>
      </c>
      <c r="E253" s="142"/>
      <c r="F253" s="143"/>
      <c r="G253" s="142"/>
      <c r="H253" s="144">
        <f t="shared" si="26"/>
        <v>0</v>
      </c>
      <c r="I253" s="209"/>
      <c r="J253" s="145"/>
      <c r="K253" s="145"/>
      <c r="L253" s="209"/>
      <c r="M253" s="146"/>
      <c r="N253" s="146"/>
      <c r="O253" s="147"/>
      <c r="P253" s="25"/>
    </row>
    <row r="254" spans="1:16" ht="15.75" hidden="1">
      <c r="A254" s="567"/>
      <c r="B254" s="570"/>
      <c r="C254" s="212"/>
      <c r="D254" s="141" t="s">
        <v>1279</v>
      </c>
      <c r="E254" s="142"/>
      <c r="F254" s="143"/>
      <c r="G254" s="142"/>
      <c r="H254" s="144">
        <f t="shared" si="26"/>
        <v>0</v>
      </c>
      <c r="I254" s="209"/>
      <c r="J254" s="145"/>
      <c r="K254" s="145"/>
      <c r="L254" s="209"/>
      <c r="M254" s="146"/>
      <c r="N254" s="146"/>
      <c r="O254" s="147"/>
      <c r="P254" s="25"/>
    </row>
    <row r="255" spans="1:16" ht="15.75" hidden="1">
      <c r="A255" s="567"/>
      <c r="B255" s="570"/>
      <c r="C255" s="212"/>
      <c r="D255" s="141" t="s">
        <v>1280</v>
      </c>
      <c r="E255" s="142"/>
      <c r="F255" s="143"/>
      <c r="G255" s="142"/>
      <c r="H255" s="144">
        <f t="shared" si="26"/>
        <v>0</v>
      </c>
      <c r="I255" s="209"/>
      <c r="J255" s="145"/>
      <c r="K255" s="145"/>
      <c r="L255" s="209"/>
      <c r="M255" s="146"/>
      <c r="N255" s="146"/>
      <c r="O255" s="147"/>
      <c r="P255" s="25"/>
    </row>
    <row r="256" spans="1:16" ht="15.75" hidden="1">
      <c r="A256" s="567"/>
      <c r="B256" s="570"/>
      <c r="C256" s="212"/>
      <c r="D256" s="141" t="s">
        <v>465</v>
      </c>
      <c r="E256" s="142"/>
      <c r="F256" s="143"/>
      <c r="G256" s="142"/>
      <c r="H256" s="144">
        <f t="shared" si="26"/>
        <v>0</v>
      </c>
      <c r="I256" s="209"/>
      <c r="J256" s="145"/>
      <c r="K256" s="145"/>
      <c r="L256" s="209"/>
      <c r="M256" s="146"/>
      <c r="N256" s="146"/>
      <c r="O256" s="147"/>
      <c r="P256" s="25"/>
    </row>
    <row r="257" spans="1:17" s="45" customFormat="1" ht="15.75" hidden="1">
      <c r="A257" s="567"/>
      <c r="B257" s="570"/>
      <c r="C257" s="212"/>
      <c r="D257" s="13" t="s">
        <v>466</v>
      </c>
      <c r="E257" s="142"/>
      <c r="F257" s="143"/>
      <c r="G257" s="142"/>
      <c r="H257" s="144">
        <f t="shared" si="26"/>
        <v>0</v>
      </c>
      <c r="I257" s="209"/>
      <c r="J257" s="145"/>
      <c r="K257" s="145"/>
      <c r="L257" s="209"/>
      <c r="M257" s="146"/>
      <c r="N257" s="146"/>
      <c r="O257" s="147"/>
      <c r="P257" s="25"/>
      <c r="Q257" s="22"/>
    </row>
    <row r="258" spans="1:17" s="45" customFormat="1" ht="15.75" hidden="1">
      <c r="A258" s="567"/>
      <c r="B258" s="570"/>
      <c r="C258" s="212"/>
      <c r="D258" s="13" t="s">
        <v>374</v>
      </c>
      <c r="E258" s="142"/>
      <c r="F258" s="143"/>
      <c r="G258" s="142"/>
      <c r="H258" s="144">
        <f t="shared" si="26"/>
        <v>0</v>
      </c>
      <c r="I258" s="209"/>
      <c r="J258" s="145"/>
      <c r="K258" s="145"/>
      <c r="L258" s="209"/>
      <c r="M258" s="146"/>
      <c r="N258" s="146"/>
      <c r="O258" s="147"/>
      <c r="P258" s="25"/>
      <c r="Q258" s="22"/>
    </row>
    <row r="259" spans="1:17" s="45" customFormat="1" ht="15.75" hidden="1">
      <c r="A259" s="567"/>
      <c r="B259" s="570"/>
      <c r="C259" s="212"/>
      <c r="D259" s="13" t="s">
        <v>227</v>
      </c>
      <c r="E259" s="142"/>
      <c r="F259" s="143"/>
      <c r="G259" s="142"/>
      <c r="H259" s="144">
        <f t="shared" si="26"/>
        <v>0</v>
      </c>
      <c r="I259" s="209"/>
      <c r="J259" s="145"/>
      <c r="K259" s="145"/>
      <c r="L259" s="209"/>
      <c r="M259" s="146"/>
      <c r="N259" s="146"/>
      <c r="O259" s="147"/>
      <c r="P259" s="25"/>
      <c r="Q259" s="22"/>
    </row>
    <row r="260" spans="1:17" s="45" customFormat="1" ht="18.75" customHeight="1" hidden="1">
      <c r="A260" s="567"/>
      <c r="B260" s="570"/>
      <c r="C260" s="212"/>
      <c r="D260" s="141" t="s">
        <v>1986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0" t="s">
        <v>1894</v>
      </c>
      <c r="B268" s="569" t="s">
        <v>228</v>
      </c>
      <c r="C268" s="215"/>
      <c r="D268" s="136" t="s">
        <v>1222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67"/>
      <c r="B269" s="570"/>
      <c r="C269" s="212" t="s">
        <v>229</v>
      </c>
      <c r="D269" s="141" t="s">
        <v>484</v>
      </c>
      <c r="E269" s="142"/>
      <c r="F269" s="143"/>
      <c r="G269" s="142"/>
      <c r="H269" s="144">
        <f t="shared" si="27"/>
        <v>0</v>
      </c>
      <c r="I269" s="145"/>
      <c r="J269" s="145"/>
      <c r="K269" s="145"/>
      <c r="L269" s="145"/>
      <c r="M269" s="146"/>
      <c r="N269" s="146"/>
      <c r="O269" s="147"/>
      <c r="P269" s="25"/>
      <c r="Q269" s="22"/>
    </row>
    <row r="270" spans="1:17" s="45" customFormat="1" ht="71.25" customHeight="1">
      <c r="A270" s="567"/>
      <c r="B270" s="570"/>
      <c r="C270" s="212" t="s">
        <v>881</v>
      </c>
      <c r="D270" s="141" t="s">
        <v>485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67"/>
      <c r="B271" s="570"/>
      <c r="C271" s="588"/>
      <c r="D271" s="141" t="s">
        <v>486</v>
      </c>
      <c r="E271" s="142"/>
      <c r="F271" s="143"/>
      <c r="G271" s="142"/>
      <c r="H271" s="144">
        <f t="shared" si="27"/>
        <v>0</v>
      </c>
      <c r="I271" s="145"/>
      <c r="J271" s="145"/>
      <c r="K271" s="145"/>
      <c r="L271" s="145">
        <f>L272</f>
        <v>0</v>
      </c>
      <c r="M271" s="146"/>
      <c r="N271" s="146"/>
      <c r="O271" s="147"/>
      <c r="P271" s="25"/>
      <c r="Q271" s="22"/>
    </row>
    <row r="272" spans="1:17" s="45" customFormat="1" ht="31.5" hidden="1">
      <c r="A272" s="568"/>
      <c r="B272" s="568"/>
      <c r="C272" s="589"/>
      <c r="D272" s="198" t="s">
        <v>340</v>
      </c>
      <c r="E272" s="142"/>
      <c r="F272" s="143"/>
      <c r="G272" s="142"/>
      <c r="H272" s="201">
        <f t="shared" si="27"/>
        <v>0</v>
      </c>
      <c r="I272" s="145"/>
      <c r="J272" s="145"/>
      <c r="K272" s="145"/>
      <c r="L272" s="145"/>
      <c r="M272" s="146"/>
      <c r="N272" s="146"/>
      <c r="O272" s="147"/>
      <c r="P272" s="25"/>
      <c r="Q272" s="22"/>
    </row>
    <row r="273" spans="1:63" s="28" customFormat="1" ht="15.75" hidden="1">
      <c r="A273" s="590" t="s">
        <v>1895</v>
      </c>
      <c r="B273" s="569" t="s">
        <v>341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67"/>
      <c r="B274" s="570"/>
      <c r="C274" s="212" t="s">
        <v>1747</v>
      </c>
      <c r="D274" s="141" t="s">
        <v>1748</v>
      </c>
      <c r="E274" s="142"/>
      <c r="F274" s="143"/>
      <c r="G274" s="142"/>
      <c r="H274" s="144">
        <f t="shared" si="27"/>
        <v>0</v>
      </c>
      <c r="I274" s="145"/>
      <c r="J274" s="145"/>
      <c r="K274" s="145"/>
      <c r="L274" s="145"/>
      <c r="M274" s="146"/>
      <c r="N274" s="146"/>
      <c r="O274" s="147"/>
      <c r="P274" s="25"/>
      <c r="Q274" s="22"/>
    </row>
    <row r="275" spans="1:17" s="45" customFormat="1" ht="30" customHeight="1" hidden="1">
      <c r="A275" s="568"/>
      <c r="B275" s="568"/>
      <c r="C275" s="212" t="s">
        <v>1749</v>
      </c>
      <c r="D275" s="141" t="s">
        <v>1392</v>
      </c>
      <c r="E275" s="142"/>
      <c r="F275" s="143"/>
      <c r="G275" s="142"/>
      <c r="H275" s="144">
        <f t="shared" si="27"/>
        <v>0</v>
      </c>
      <c r="I275" s="209">
        <f>3-3</f>
        <v>0</v>
      </c>
      <c r="J275" s="145"/>
      <c r="K275" s="145"/>
      <c r="L275" s="209"/>
      <c r="M275" s="146"/>
      <c r="N275" s="146"/>
      <c r="O275" s="147"/>
      <c r="P275" s="25"/>
      <c r="Q275" s="22"/>
    </row>
    <row r="276" spans="1:63" s="28" customFormat="1" ht="15.75" hidden="1">
      <c r="A276" s="590" t="s">
        <v>1896</v>
      </c>
      <c r="B276" s="569" t="s">
        <v>1393</v>
      </c>
      <c r="C276" s="215"/>
      <c r="D276" s="136" t="s">
        <v>1222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0"/>
      <c r="B277" s="561"/>
      <c r="C277" s="212" t="s">
        <v>782</v>
      </c>
      <c r="D277" s="141" t="s">
        <v>1337</v>
      </c>
      <c r="E277" s="142"/>
      <c r="F277" s="143"/>
      <c r="G277" s="142"/>
      <c r="H277" s="144">
        <f t="shared" si="27"/>
        <v>0</v>
      </c>
      <c r="I277" s="145"/>
      <c r="J277" s="145"/>
      <c r="K277" s="145"/>
      <c r="L277" s="145"/>
      <c r="M277" s="146"/>
      <c r="N277" s="146"/>
      <c r="O277" s="147"/>
      <c r="P277" s="25"/>
      <c r="Q277" s="22"/>
    </row>
    <row r="278" spans="1:17" s="45" customFormat="1" ht="15.75">
      <c r="A278" s="590" t="s">
        <v>1897</v>
      </c>
      <c r="B278" s="569" t="s">
        <v>1216</v>
      </c>
      <c r="C278" s="212"/>
      <c r="D278" s="136" t="s">
        <v>1222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67"/>
      <c r="B279" s="570"/>
      <c r="C279" s="212" t="s">
        <v>1338</v>
      </c>
      <c r="D279" s="141" t="s">
        <v>1339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0"/>
      <c r="B280" s="561"/>
      <c r="C280" s="212"/>
      <c r="D280" s="141" t="s">
        <v>985</v>
      </c>
      <c r="E280" s="142"/>
      <c r="F280" s="143"/>
      <c r="G280" s="172"/>
      <c r="H280" s="144">
        <f t="shared" si="27"/>
        <v>0</v>
      </c>
      <c r="I280" s="145"/>
      <c r="J280" s="145"/>
      <c r="K280" s="145"/>
      <c r="L280" s="145"/>
      <c r="M280" s="146"/>
      <c r="N280" s="146"/>
      <c r="O280" s="147"/>
      <c r="P280" s="25"/>
      <c r="Q280" s="22"/>
    </row>
    <row r="281" spans="1:17" s="30" customFormat="1" ht="15.75">
      <c r="A281" s="590" t="s">
        <v>1225</v>
      </c>
      <c r="B281" s="569" t="s">
        <v>975</v>
      </c>
      <c r="C281" s="135"/>
      <c r="D281" s="136" t="s">
        <v>986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67"/>
      <c r="B282" s="570"/>
      <c r="C282" s="167" t="s">
        <v>987</v>
      </c>
      <c r="D282" s="141" t="s">
        <v>988</v>
      </c>
      <c r="E282" s="142"/>
      <c r="F282" s="143"/>
      <c r="G282" s="172"/>
      <c r="H282" s="144">
        <f t="shared" si="27"/>
        <v>0</v>
      </c>
      <c r="I282" s="145"/>
      <c r="J282" s="145"/>
      <c r="K282" s="145"/>
      <c r="L282" s="145"/>
      <c r="M282" s="146"/>
      <c r="N282" s="146"/>
      <c r="O282" s="147"/>
      <c r="P282" s="25"/>
      <c r="Q282" s="22"/>
    </row>
    <row r="283" spans="1:17" s="45" customFormat="1" ht="31.5" hidden="1">
      <c r="A283" s="567"/>
      <c r="B283" s="570"/>
      <c r="C283" s="167" t="s">
        <v>782</v>
      </c>
      <c r="D283" s="141" t="s">
        <v>1891</v>
      </c>
      <c r="E283" s="142"/>
      <c r="F283" s="143"/>
      <c r="G283" s="172"/>
      <c r="H283" s="144">
        <f t="shared" si="27"/>
        <v>0</v>
      </c>
      <c r="I283" s="145"/>
      <c r="J283" s="145"/>
      <c r="K283" s="145"/>
      <c r="L283" s="145"/>
      <c r="M283" s="146"/>
      <c r="N283" s="146"/>
      <c r="O283" s="147"/>
      <c r="P283" s="25"/>
      <c r="Q283" s="22"/>
    </row>
    <row r="284" spans="1:17" s="45" customFormat="1" ht="47.25">
      <c r="A284" s="567"/>
      <c r="B284" s="570"/>
      <c r="C284" s="167" t="s">
        <v>1249</v>
      </c>
      <c r="D284" s="141" t="s">
        <v>728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67"/>
      <c r="B285" s="570"/>
      <c r="C285" s="167" t="s">
        <v>402</v>
      </c>
      <c r="D285" s="141" t="s">
        <v>729</v>
      </c>
      <c r="E285" s="142"/>
      <c r="F285" s="143"/>
      <c r="G285" s="172"/>
      <c r="H285" s="144">
        <f t="shared" si="27"/>
        <v>0</v>
      </c>
      <c r="I285" s="145"/>
      <c r="J285" s="145"/>
      <c r="K285" s="145"/>
      <c r="L285" s="145"/>
      <c r="M285" s="146"/>
      <c r="N285" s="146"/>
      <c r="O285" s="147"/>
      <c r="P285" s="25"/>
      <c r="Q285" s="22"/>
    </row>
    <row r="286" spans="1:17" s="30" customFormat="1" ht="15.75" customHeight="1">
      <c r="A286" s="157" t="s">
        <v>1584</v>
      </c>
      <c r="B286" s="166" t="s">
        <v>604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0" t="s">
        <v>730</v>
      </c>
      <c r="B287" s="569" t="s">
        <v>743</v>
      </c>
      <c r="C287" s="135"/>
      <c r="D287" s="136" t="s">
        <v>1222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67"/>
      <c r="B288" s="570"/>
      <c r="C288" s="135" t="s">
        <v>782</v>
      </c>
      <c r="D288" s="141" t="s">
        <v>744</v>
      </c>
      <c r="E288" s="172"/>
      <c r="F288" s="143"/>
      <c r="G288" s="172"/>
      <c r="H288" s="144">
        <f t="shared" si="27"/>
        <v>0</v>
      </c>
      <c r="I288" s="145"/>
      <c r="J288" s="145"/>
      <c r="K288" s="145"/>
      <c r="L288" s="145"/>
      <c r="M288" s="146"/>
      <c r="N288" s="146"/>
      <c r="O288" s="182"/>
      <c r="P288" s="25"/>
      <c r="Q288" s="29"/>
    </row>
    <row r="289" spans="1:17" s="30" customFormat="1" ht="15.75" hidden="1">
      <c r="A289" s="567"/>
      <c r="B289" s="570"/>
      <c r="C289" s="135"/>
      <c r="D289" s="141" t="s">
        <v>745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67"/>
      <c r="B290" s="570"/>
      <c r="C290" s="135"/>
      <c r="D290" s="141" t="s">
        <v>1983</v>
      </c>
      <c r="E290" s="142"/>
      <c r="F290" s="143"/>
      <c r="G290" s="142"/>
      <c r="H290" s="144">
        <f t="shared" si="27"/>
        <v>0</v>
      </c>
      <c r="I290" s="145"/>
      <c r="J290" s="145"/>
      <c r="K290" s="145"/>
      <c r="L290" s="145"/>
      <c r="M290" s="146"/>
      <c r="N290" s="146"/>
      <c r="O290" s="182"/>
      <c r="P290" s="25"/>
      <c r="Q290" s="29"/>
    </row>
    <row r="291" spans="1:17" s="30" customFormat="1" ht="31.5" hidden="1">
      <c r="A291" s="567"/>
      <c r="B291" s="570"/>
      <c r="C291" s="135"/>
      <c r="D291" s="141" t="s">
        <v>1984</v>
      </c>
      <c r="E291" s="142"/>
      <c r="F291" s="143"/>
      <c r="G291" s="142"/>
      <c r="H291" s="144">
        <f t="shared" si="27"/>
        <v>0</v>
      </c>
      <c r="I291" s="145"/>
      <c r="J291" s="145"/>
      <c r="K291" s="145"/>
      <c r="L291" s="145"/>
      <c r="M291" s="146"/>
      <c r="N291" s="146"/>
      <c r="O291" s="182"/>
      <c r="P291" s="25"/>
      <c r="Q291" s="29"/>
    </row>
    <row r="292" spans="1:17" s="30" customFormat="1" ht="31.5" hidden="1">
      <c r="A292" s="567"/>
      <c r="B292" s="570"/>
      <c r="C292" s="135"/>
      <c r="D292" s="141" t="s">
        <v>1985</v>
      </c>
      <c r="E292" s="142"/>
      <c r="F292" s="143"/>
      <c r="G292" s="142"/>
      <c r="H292" s="144">
        <f t="shared" si="27"/>
        <v>0</v>
      </c>
      <c r="I292" s="145"/>
      <c r="J292" s="145"/>
      <c r="K292" s="145"/>
      <c r="L292" s="145"/>
      <c r="M292" s="146"/>
      <c r="N292" s="146"/>
      <c r="O292" s="182"/>
      <c r="P292" s="25"/>
      <c r="Q292" s="29"/>
    </row>
    <row r="293" spans="1:17" s="30" customFormat="1" ht="15.75" hidden="1">
      <c r="A293" s="567"/>
      <c r="B293" s="570"/>
      <c r="C293" s="135"/>
      <c r="D293" s="141" t="s">
        <v>1250</v>
      </c>
      <c r="E293" s="142"/>
      <c r="F293" s="143"/>
      <c r="G293" s="142"/>
      <c r="H293" s="144">
        <f t="shared" si="27"/>
        <v>0</v>
      </c>
      <c r="I293" s="145"/>
      <c r="J293" s="145"/>
      <c r="K293" s="145"/>
      <c r="L293" s="145"/>
      <c r="M293" s="146"/>
      <c r="N293" s="146"/>
      <c r="O293" s="182"/>
      <c r="P293" s="25"/>
      <c r="Q293" s="29"/>
    </row>
    <row r="294" spans="1:17" s="30" customFormat="1" ht="31.5" hidden="1">
      <c r="A294" s="560"/>
      <c r="B294" s="561"/>
      <c r="C294" s="135" t="s">
        <v>1251</v>
      </c>
      <c r="D294" s="141" t="s">
        <v>1252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0" t="s">
        <v>1683</v>
      </c>
      <c r="B295" s="569" t="s">
        <v>1585</v>
      </c>
      <c r="C295" s="167"/>
      <c r="D295" s="216" t="s">
        <v>1222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67"/>
      <c r="B296" s="570"/>
      <c r="C296" s="167" t="s">
        <v>1253</v>
      </c>
      <c r="D296" s="217" t="s">
        <v>773</v>
      </c>
      <c r="E296" s="142"/>
      <c r="F296" s="143"/>
      <c r="G296" s="142"/>
      <c r="H296" s="144">
        <f t="shared" si="27"/>
        <v>0</v>
      </c>
      <c r="I296" s="145"/>
      <c r="J296" s="145"/>
      <c r="K296" s="145"/>
      <c r="L296" s="145"/>
      <c r="M296" s="146"/>
      <c r="N296" s="146"/>
      <c r="O296" s="146"/>
      <c r="P296" s="25"/>
      <c r="Q296" s="29"/>
    </row>
    <row r="297" spans="1:17" s="30" customFormat="1" ht="31.5" hidden="1">
      <c r="A297" s="567"/>
      <c r="B297" s="570"/>
      <c r="C297" s="167" t="s">
        <v>774</v>
      </c>
      <c r="D297" s="217" t="s">
        <v>1437</v>
      </c>
      <c r="E297" s="142"/>
      <c r="F297" s="143"/>
      <c r="G297" s="142"/>
      <c r="H297" s="144">
        <f t="shared" si="27"/>
        <v>0</v>
      </c>
      <c r="I297" s="145"/>
      <c r="J297" s="145"/>
      <c r="K297" s="145"/>
      <c r="L297" s="145"/>
      <c r="M297" s="146"/>
      <c r="N297" s="146"/>
      <c r="O297" s="146"/>
      <c r="P297" s="25"/>
      <c r="Q297" s="29"/>
    </row>
    <row r="298" spans="1:17" s="30" customFormat="1" ht="31.5" hidden="1">
      <c r="A298" s="567"/>
      <c r="B298" s="570"/>
      <c r="C298" s="167" t="s">
        <v>782</v>
      </c>
      <c r="D298" s="217" t="s">
        <v>1438</v>
      </c>
      <c r="E298" s="142"/>
      <c r="F298" s="143"/>
      <c r="G298" s="142"/>
      <c r="H298" s="144">
        <f t="shared" si="27"/>
        <v>0</v>
      </c>
      <c r="I298" s="145"/>
      <c r="J298" s="145"/>
      <c r="K298" s="145"/>
      <c r="L298" s="145"/>
      <c r="M298" s="146"/>
      <c r="N298" s="146"/>
      <c r="O298" s="146"/>
      <c r="P298" s="25"/>
      <c r="Q298" s="29"/>
    </row>
    <row r="299" spans="1:17" s="30" customFormat="1" ht="31.5" hidden="1">
      <c r="A299" s="567"/>
      <c r="B299" s="570"/>
      <c r="C299" s="167" t="s">
        <v>1439</v>
      </c>
      <c r="D299" s="217" t="s">
        <v>1349</v>
      </c>
      <c r="E299" s="142"/>
      <c r="F299" s="143"/>
      <c r="G299" s="142"/>
      <c r="H299" s="144">
        <f t="shared" si="27"/>
        <v>0</v>
      </c>
      <c r="I299" s="145"/>
      <c r="J299" s="145"/>
      <c r="K299" s="145"/>
      <c r="L299" s="145"/>
      <c r="M299" s="146"/>
      <c r="N299" s="146"/>
      <c r="O299" s="146"/>
      <c r="P299" s="25"/>
      <c r="Q299" s="29"/>
    </row>
    <row r="300" spans="1:17" s="30" customFormat="1" ht="15.75" hidden="1">
      <c r="A300" s="568"/>
      <c r="B300" s="568"/>
      <c r="C300" s="167"/>
      <c r="D300" s="217" t="s">
        <v>1781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0" t="s">
        <v>1782</v>
      </c>
      <c r="B301" s="569" t="s">
        <v>1586</v>
      </c>
      <c r="C301" s="195"/>
      <c r="D301" s="136" t="s">
        <v>1222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67"/>
      <c r="B302" s="570"/>
      <c r="C302" s="167" t="s">
        <v>1272</v>
      </c>
      <c r="D302" s="217" t="s">
        <v>718</v>
      </c>
      <c r="E302" s="142"/>
      <c r="F302" s="143"/>
      <c r="G302" s="142"/>
      <c r="H302" s="144">
        <f t="shared" si="27"/>
        <v>0</v>
      </c>
      <c r="I302" s="145"/>
      <c r="J302" s="145"/>
      <c r="K302" s="145"/>
      <c r="L302" s="145"/>
      <c r="M302" s="146"/>
      <c r="N302" s="146"/>
      <c r="O302" s="147"/>
      <c r="P302" s="25"/>
      <c r="Q302" s="22"/>
    </row>
    <row r="303" spans="1:17" s="40" customFormat="1" ht="15.75" customHeight="1" hidden="1">
      <c r="A303" s="567"/>
      <c r="B303" s="570"/>
      <c r="C303" s="167" t="s">
        <v>402</v>
      </c>
      <c r="D303" s="217" t="s">
        <v>719</v>
      </c>
      <c r="E303" s="142"/>
      <c r="F303" s="143"/>
      <c r="G303" s="142"/>
      <c r="H303" s="144">
        <f t="shared" si="27"/>
        <v>0</v>
      </c>
      <c r="I303" s="145"/>
      <c r="J303" s="145"/>
      <c r="K303" s="145"/>
      <c r="L303" s="145"/>
      <c r="M303" s="146"/>
      <c r="N303" s="146"/>
      <c r="O303" s="147"/>
      <c r="P303" s="25"/>
      <c r="Q303" s="22"/>
    </row>
    <row r="304" spans="1:17" s="40" customFormat="1" ht="35.25" customHeight="1">
      <c r="A304" s="567"/>
      <c r="B304" s="570"/>
      <c r="C304" s="167" t="s">
        <v>1270</v>
      </c>
      <c r="D304" s="217" t="s">
        <v>1233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67"/>
      <c r="B305" s="570"/>
      <c r="C305" s="167" t="s">
        <v>1269</v>
      </c>
      <c r="D305" s="217" t="s">
        <v>1317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67"/>
      <c r="B306" s="570"/>
      <c r="C306" s="167" t="s">
        <v>1809</v>
      </c>
      <c r="D306" s="217" t="s">
        <v>1810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67"/>
      <c r="B307" s="570"/>
      <c r="C307" s="167" t="s">
        <v>1811</v>
      </c>
      <c r="D307" s="217" t="s">
        <v>1548</v>
      </c>
      <c r="E307" s="142"/>
      <c r="F307" s="143"/>
      <c r="G307" s="142"/>
      <c r="H307" s="144">
        <f t="shared" si="27"/>
        <v>0</v>
      </c>
      <c r="I307" s="209">
        <f>3.998-3.998</f>
        <v>0</v>
      </c>
      <c r="J307" s="145"/>
      <c r="K307" s="145"/>
      <c r="L307" s="209"/>
      <c r="M307" s="146"/>
      <c r="N307" s="146"/>
      <c r="O307" s="147"/>
      <c r="P307" s="25"/>
      <c r="Q307" s="22"/>
    </row>
    <row r="308" spans="1:17" s="40" customFormat="1" ht="31.5" hidden="1">
      <c r="A308" s="567"/>
      <c r="B308" s="570"/>
      <c r="C308" s="167"/>
      <c r="D308" s="217" t="s">
        <v>1783</v>
      </c>
      <c r="E308" s="142"/>
      <c r="F308" s="143"/>
      <c r="G308" s="142"/>
      <c r="H308" s="144">
        <f t="shared" si="27"/>
        <v>0</v>
      </c>
      <c r="I308" s="209"/>
      <c r="J308" s="145"/>
      <c r="K308" s="145"/>
      <c r="L308" s="209"/>
      <c r="M308" s="146"/>
      <c r="N308" s="146"/>
      <c r="O308" s="147"/>
      <c r="P308" s="25"/>
      <c r="Q308" s="22"/>
    </row>
    <row r="309" spans="1:17" s="40" customFormat="1" ht="47.25" hidden="1">
      <c r="A309" s="567"/>
      <c r="B309" s="570"/>
      <c r="C309" s="167"/>
      <c r="D309" s="217" t="s">
        <v>1784</v>
      </c>
      <c r="E309" s="142"/>
      <c r="F309" s="143"/>
      <c r="G309" s="142"/>
      <c r="H309" s="144">
        <f t="shared" si="27"/>
        <v>0</v>
      </c>
      <c r="I309" s="209"/>
      <c r="J309" s="145"/>
      <c r="K309" s="145"/>
      <c r="L309" s="209"/>
      <c r="M309" s="146"/>
      <c r="N309" s="146"/>
      <c r="O309" s="147"/>
      <c r="P309" s="25"/>
      <c r="Q309" s="22"/>
    </row>
    <row r="310" spans="1:17" s="40" customFormat="1" ht="31.5" hidden="1">
      <c r="A310" s="567"/>
      <c r="B310" s="570"/>
      <c r="C310" s="167"/>
      <c r="D310" s="217" t="s">
        <v>1785</v>
      </c>
      <c r="E310" s="142"/>
      <c r="F310" s="143"/>
      <c r="G310" s="142"/>
      <c r="H310" s="144">
        <f t="shared" si="27"/>
        <v>0</v>
      </c>
      <c r="I310" s="209"/>
      <c r="J310" s="145"/>
      <c r="K310" s="145"/>
      <c r="L310" s="209"/>
      <c r="M310" s="146"/>
      <c r="N310" s="146"/>
      <c r="O310" s="147"/>
      <c r="P310" s="25"/>
      <c r="Q310" s="22"/>
    </row>
    <row r="311" spans="1:17" s="40" customFormat="1" ht="15.75" hidden="1">
      <c r="A311" s="567"/>
      <c r="B311" s="570"/>
      <c r="C311" s="167"/>
      <c r="D311" s="217" t="s">
        <v>1786</v>
      </c>
      <c r="E311" s="142"/>
      <c r="F311" s="143"/>
      <c r="G311" s="142"/>
      <c r="H311" s="144">
        <f t="shared" si="27"/>
        <v>0</v>
      </c>
      <c r="I311" s="209"/>
      <c r="J311" s="145"/>
      <c r="K311" s="145"/>
      <c r="L311" s="209"/>
      <c r="M311" s="146"/>
      <c r="N311" s="146"/>
      <c r="O311" s="147"/>
      <c r="P311" s="25"/>
      <c r="Q311" s="22"/>
    </row>
    <row r="312" spans="1:17" s="40" customFormat="1" ht="18.75" customHeight="1" hidden="1">
      <c r="A312" s="567"/>
      <c r="B312" s="570"/>
      <c r="C312" s="167"/>
      <c r="D312" s="217" t="s">
        <v>1787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0" t="s">
        <v>1788</v>
      </c>
      <c r="B318" s="569" t="s">
        <v>1211</v>
      </c>
      <c r="C318" s="195"/>
      <c r="D318" s="136" t="s">
        <v>1222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67"/>
      <c r="B319" s="570"/>
      <c r="C319" s="135" t="s">
        <v>1716</v>
      </c>
      <c r="D319" s="141" t="s">
        <v>1789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67"/>
      <c r="B320" s="570"/>
      <c r="C320" s="135"/>
      <c r="D320" s="141" t="s">
        <v>724</v>
      </c>
      <c r="E320" s="142"/>
      <c r="F320" s="143"/>
      <c r="G320" s="142"/>
      <c r="H320" s="144">
        <f t="shared" si="34"/>
        <v>0</v>
      </c>
      <c r="I320" s="145"/>
      <c r="J320" s="145"/>
      <c r="K320" s="145"/>
      <c r="L320" s="145"/>
      <c r="M320" s="146"/>
      <c r="N320" s="146"/>
      <c r="O320" s="146"/>
      <c r="P320" s="25"/>
      <c r="Q320" s="22"/>
    </row>
    <row r="321" spans="1:17" s="30" customFormat="1" ht="15.75" hidden="1">
      <c r="A321" s="567"/>
      <c r="B321" s="570"/>
      <c r="C321" s="135" t="s">
        <v>725</v>
      </c>
      <c r="D321" s="141" t="s">
        <v>726</v>
      </c>
      <c r="E321" s="172"/>
      <c r="F321" s="143"/>
      <c r="G321" s="172"/>
      <c r="H321" s="144">
        <f t="shared" si="34"/>
        <v>0</v>
      </c>
      <c r="I321" s="145"/>
      <c r="J321" s="145"/>
      <c r="K321" s="145"/>
      <c r="L321" s="145"/>
      <c r="M321" s="182"/>
      <c r="N321" s="182"/>
      <c r="O321" s="182"/>
      <c r="P321" s="25"/>
      <c r="Q321" s="29"/>
    </row>
    <row r="322" spans="1:63" s="28" customFormat="1" ht="15.75" customHeight="1">
      <c r="A322" s="569">
        <v>150101</v>
      </c>
      <c r="B322" s="569" t="s">
        <v>1214</v>
      </c>
      <c r="C322" s="195"/>
      <c r="D322" s="136" t="s">
        <v>1222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70"/>
      <c r="B323" s="570"/>
      <c r="C323" s="167" t="s">
        <v>727</v>
      </c>
      <c r="D323" s="217" t="s">
        <v>475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70"/>
      <c r="B324" s="570"/>
      <c r="C324" s="167" t="s">
        <v>476</v>
      </c>
      <c r="D324" s="217" t="s">
        <v>477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70"/>
      <c r="B325" s="570"/>
      <c r="C325" s="167" t="s">
        <v>1930</v>
      </c>
      <c r="D325" s="217" t="s">
        <v>1931</v>
      </c>
      <c r="E325" s="142"/>
      <c r="F325" s="143"/>
      <c r="G325" s="142"/>
      <c r="H325" s="144">
        <f t="shared" si="34"/>
        <v>0</v>
      </c>
      <c r="I325" s="145"/>
      <c r="J325" s="145"/>
      <c r="K325" s="145"/>
      <c r="L325" s="145"/>
      <c r="M325" s="146"/>
      <c r="N325" s="146"/>
      <c r="O325" s="147"/>
      <c r="P325" s="25"/>
      <c r="Q325" s="22"/>
    </row>
    <row r="326" spans="1:17" s="45" customFormat="1" ht="47.25" customHeight="1" hidden="1">
      <c r="A326" s="570"/>
      <c r="B326" s="570"/>
      <c r="C326" s="167" t="s">
        <v>1932</v>
      </c>
      <c r="D326" s="208" t="s">
        <v>359</v>
      </c>
      <c r="E326" s="142"/>
      <c r="F326" s="143"/>
      <c r="G326" s="172"/>
      <c r="H326" s="144">
        <f t="shared" si="34"/>
        <v>0</v>
      </c>
      <c r="I326" s="145"/>
      <c r="J326" s="145"/>
      <c r="K326" s="145"/>
      <c r="L326" s="145"/>
      <c r="M326" s="146"/>
      <c r="N326" s="146"/>
      <c r="O326" s="147"/>
      <c r="P326" s="25"/>
      <c r="Q326" s="22"/>
    </row>
    <row r="327" spans="1:17" s="45" customFormat="1" ht="47.25" customHeight="1" hidden="1">
      <c r="A327" s="570"/>
      <c r="B327" s="570"/>
      <c r="C327" s="167"/>
      <c r="D327" s="208" t="s">
        <v>602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70"/>
      <c r="B328" s="570"/>
      <c r="C328" s="167"/>
      <c r="D328" s="208" t="s">
        <v>1998</v>
      </c>
      <c r="E328" s="142"/>
      <c r="F328" s="143"/>
      <c r="G328" s="142"/>
      <c r="H328" s="144">
        <f t="shared" si="34"/>
        <v>0</v>
      </c>
      <c r="I328" s="145"/>
      <c r="J328" s="145"/>
      <c r="K328" s="145"/>
      <c r="L328" s="145"/>
      <c r="M328" s="146"/>
      <c r="N328" s="146"/>
      <c r="O328" s="147"/>
      <c r="P328" s="25"/>
      <c r="Q328" s="22"/>
    </row>
    <row r="329" spans="1:17" s="45" customFormat="1" ht="63" customHeight="1" hidden="1">
      <c r="A329" s="570"/>
      <c r="B329" s="570"/>
      <c r="C329" s="167"/>
      <c r="D329" s="208" t="s">
        <v>505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70"/>
      <c r="B330" s="570"/>
      <c r="C330" s="167"/>
      <c r="D330" s="13" t="s">
        <v>506</v>
      </c>
      <c r="E330" s="142"/>
      <c r="F330" s="143"/>
      <c r="G330" s="142"/>
      <c r="H330" s="144">
        <f t="shared" si="34"/>
        <v>0</v>
      </c>
      <c r="I330" s="145"/>
      <c r="J330" s="145"/>
      <c r="K330" s="145"/>
      <c r="L330" s="145"/>
      <c r="M330" s="146"/>
      <c r="N330" s="146"/>
      <c r="O330" s="147"/>
      <c r="P330" s="25"/>
      <c r="Q330" s="22"/>
    </row>
    <row r="331" spans="1:17" s="45" customFormat="1" ht="15.75" hidden="1">
      <c r="A331" s="570"/>
      <c r="B331" s="570"/>
      <c r="C331" s="167"/>
      <c r="D331" s="13" t="s">
        <v>1136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69">
        <v>150110</v>
      </c>
      <c r="B343" s="590" t="s">
        <v>174</v>
      </c>
      <c r="C343" s="195"/>
      <c r="D343" s="136" t="s">
        <v>1222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70"/>
      <c r="B344" s="567"/>
      <c r="C344" s="135" t="s">
        <v>1137</v>
      </c>
      <c r="D344" s="141" t="s">
        <v>1138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70"/>
      <c r="B345" s="567"/>
      <c r="C345" s="218" t="s">
        <v>1930</v>
      </c>
      <c r="D345" s="141" t="s">
        <v>230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70"/>
      <c r="B346" s="567"/>
      <c r="C346" s="218" t="s">
        <v>231</v>
      </c>
      <c r="D346" s="141" t="s">
        <v>232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70"/>
      <c r="B347" s="567"/>
      <c r="C347" s="167" t="s">
        <v>233</v>
      </c>
      <c r="D347" s="217" t="s">
        <v>478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70"/>
      <c r="B348" s="567"/>
      <c r="C348" s="167" t="s">
        <v>479</v>
      </c>
      <c r="D348" s="208" t="s">
        <v>991</v>
      </c>
      <c r="E348" s="142"/>
      <c r="F348" s="143"/>
      <c r="G348" s="172"/>
      <c r="H348" s="144">
        <f t="shared" si="37"/>
        <v>0</v>
      </c>
      <c r="I348" s="145"/>
      <c r="J348" s="145"/>
      <c r="K348" s="145"/>
      <c r="L348" s="219"/>
      <c r="M348" s="146"/>
      <c r="N348" s="146"/>
      <c r="O348" s="147"/>
      <c r="P348" s="25"/>
      <c r="Q348" s="22"/>
    </row>
    <row r="349" spans="1:17" s="45" customFormat="1" ht="32.25">
      <c r="A349" s="570"/>
      <c r="B349" s="567"/>
      <c r="C349" s="167" t="s">
        <v>479</v>
      </c>
      <c r="D349" s="208" t="s">
        <v>1973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70"/>
      <c r="B350" s="567"/>
      <c r="C350" s="167"/>
      <c r="D350" s="1" t="s">
        <v>1301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70"/>
      <c r="B351" s="567"/>
      <c r="C351" s="167"/>
      <c r="D351" s="57" t="s">
        <v>1302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70"/>
      <c r="B352" s="567"/>
      <c r="C352" s="167"/>
      <c r="D352" s="221" t="s">
        <v>1303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70"/>
      <c r="B353" s="567"/>
      <c r="C353" s="167"/>
      <c r="D353" s="221" t="s">
        <v>1304</v>
      </c>
      <c r="E353" s="142"/>
      <c r="F353" s="143" t="e">
        <f t="shared" si="39"/>
        <v>#DIV/0!</v>
      </c>
      <c r="G353" s="142"/>
      <c r="H353" s="201">
        <f t="shared" si="37"/>
        <v>0</v>
      </c>
      <c r="I353" s="145"/>
      <c r="J353" s="145"/>
      <c r="K353" s="145"/>
      <c r="L353" s="58"/>
      <c r="M353" s="146"/>
      <c r="N353" s="146"/>
      <c r="O353" s="147"/>
      <c r="P353" s="25"/>
    </row>
    <row r="354" spans="1:16" ht="31.5">
      <c r="A354" s="570"/>
      <c r="B354" s="567"/>
      <c r="C354" s="167"/>
      <c r="D354" s="221" t="s">
        <v>1447</v>
      </c>
      <c r="E354" s="142">
        <v>110</v>
      </c>
      <c r="F354" s="143">
        <f t="shared" si="39"/>
        <v>1</v>
      </c>
      <c r="G354" s="142">
        <v>110</v>
      </c>
      <c r="H354" s="201">
        <f t="shared" si="37"/>
        <v>4782</v>
      </c>
      <c r="I354" s="145"/>
      <c r="J354" s="145"/>
      <c r="K354" s="145"/>
      <c r="L354" s="58">
        <v>4782</v>
      </c>
      <c r="M354" s="146"/>
      <c r="N354" s="146"/>
      <c r="O354" s="147"/>
      <c r="P354" s="25"/>
    </row>
    <row r="355" spans="1:16" ht="31.5">
      <c r="A355" s="570"/>
      <c r="B355" s="567"/>
      <c r="C355" s="167"/>
      <c r="D355" s="221" t="s">
        <v>1448</v>
      </c>
      <c r="E355" s="142">
        <v>110</v>
      </c>
      <c r="F355" s="143">
        <f t="shared" si="39"/>
        <v>1</v>
      </c>
      <c r="G355" s="142">
        <v>110</v>
      </c>
      <c r="H355" s="201">
        <f t="shared" si="37"/>
        <v>2358.6</v>
      </c>
      <c r="I355" s="145"/>
      <c r="J355" s="145"/>
      <c r="K355" s="145"/>
      <c r="L355" s="58">
        <v>2358.6</v>
      </c>
      <c r="M355" s="146"/>
      <c r="N355" s="146"/>
      <c r="O355" s="147"/>
      <c r="P355" s="25"/>
    </row>
    <row r="356" spans="1:16" ht="31.5">
      <c r="A356" s="570"/>
      <c r="B356" s="567"/>
      <c r="C356" s="167"/>
      <c r="D356" s="221" t="s">
        <v>1104</v>
      </c>
      <c r="E356" s="142">
        <v>110</v>
      </c>
      <c r="F356" s="143">
        <f t="shared" si="39"/>
        <v>1</v>
      </c>
      <c r="G356" s="142">
        <v>110</v>
      </c>
      <c r="H356" s="201">
        <f t="shared" si="37"/>
        <v>3347.4</v>
      </c>
      <c r="I356" s="145"/>
      <c r="J356" s="145"/>
      <c r="K356" s="145"/>
      <c r="L356" s="58">
        <v>3347.4</v>
      </c>
      <c r="M356" s="146"/>
      <c r="N356" s="146"/>
      <c r="O356" s="147"/>
      <c r="P356" s="25"/>
    </row>
    <row r="357" spans="1:16" ht="31.5">
      <c r="A357" s="570"/>
      <c r="B357" s="567"/>
      <c r="C357" s="167"/>
      <c r="D357" s="221" t="s">
        <v>1105</v>
      </c>
      <c r="E357" s="142">
        <v>110</v>
      </c>
      <c r="F357" s="143">
        <f t="shared" si="39"/>
        <v>1</v>
      </c>
      <c r="G357" s="142">
        <v>110</v>
      </c>
      <c r="H357" s="201">
        <f t="shared" si="37"/>
        <v>3825.72</v>
      </c>
      <c r="I357" s="145"/>
      <c r="J357" s="145"/>
      <c r="K357" s="145"/>
      <c r="L357" s="58">
        <v>3825.72</v>
      </c>
      <c r="M357" s="146"/>
      <c r="N357" s="146"/>
      <c r="O357" s="147"/>
      <c r="P357" s="25"/>
    </row>
    <row r="358" spans="1:16" ht="31.5">
      <c r="A358" s="570"/>
      <c r="B358" s="567"/>
      <c r="C358" s="167"/>
      <c r="D358" s="221" t="s">
        <v>1106</v>
      </c>
      <c r="E358" s="142">
        <v>110</v>
      </c>
      <c r="F358" s="143">
        <f t="shared" si="39"/>
        <v>1</v>
      </c>
      <c r="G358" s="142">
        <v>110</v>
      </c>
      <c r="H358" s="201">
        <f t="shared" si="37"/>
        <v>1320</v>
      </c>
      <c r="I358" s="145"/>
      <c r="J358" s="145"/>
      <c r="K358" s="145"/>
      <c r="L358" s="58">
        <v>1320</v>
      </c>
      <c r="M358" s="146"/>
      <c r="N358" s="146"/>
      <c r="O358" s="147"/>
      <c r="P358" s="25"/>
    </row>
    <row r="359" spans="1:16" ht="31.5">
      <c r="A359" s="570"/>
      <c r="B359" s="567"/>
      <c r="C359" s="167"/>
      <c r="D359" s="221" t="s">
        <v>1999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70"/>
      <c r="B360" s="567"/>
      <c r="C360" s="167"/>
      <c r="D360" s="221" t="s">
        <v>2000</v>
      </c>
      <c r="E360" s="142">
        <v>110</v>
      </c>
      <c r="F360" s="143">
        <f t="shared" si="39"/>
        <v>1</v>
      </c>
      <c r="G360" s="142">
        <v>110</v>
      </c>
      <c r="H360" s="201">
        <f t="shared" si="37"/>
        <v>0</v>
      </c>
      <c r="I360" s="145"/>
      <c r="J360" s="145"/>
      <c r="K360" s="145"/>
      <c r="L360" s="58"/>
      <c r="M360" s="146"/>
      <c r="N360" s="146"/>
      <c r="O360" s="147"/>
      <c r="P360" s="25"/>
    </row>
    <row r="361" spans="1:16" ht="18.75" customHeight="1">
      <c r="A361" s="570"/>
      <c r="B361" s="567"/>
      <c r="C361" s="167"/>
      <c r="D361" s="221" t="s">
        <v>892</v>
      </c>
      <c r="E361" s="142">
        <v>110</v>
      </c>
      <c r="F361" s="143">
        <f t="shared" si="39"/>
        <v>1</v>
      </c>
      <c r="G361" s="142">
        <v>110</v>
      </c>
      <c r="H361" s="201">
        <f t="shared" si="37"/>
        <v>3347.4</v>
      </c>
      <c r="I361" s="145"/>
      <c r="J361" s="145"/>
      <c r="K361" s="145"/>
      <c r="L361" s="58">
        <v>3347.4</v>
      </c>
      <c r="M361" s="146"/>
      <c r="N361" s="146"/>
      <c r="O361" s="147"/>
      <c r="P361" s="25"/>
    </row>
    <row r="362" spans="1:16" ht="31.5">
      <c r="A362" s="570"/>
      <c r="B362" s="567"/>
      <c r="C362" s="167"/>
      <c r="D362" s="221" t="s">
        <v>893</v>
      </c>
      <c r="E362" s="142">
        <v>110</v>
      </c>
      <c r="F362" s="143">
        <f t="shared" si="39"/>
        <v>1</v>
      </c>
      <c r="G362" s="142">
        <v>110</v>
      </c>
      <c r="H362" s="201">
        <f t="shared" si="37"/>
        <v>3347.4</v>
      </c>
      <c r="I362" s="145"/>
      <c r="J362" s="145"/>
      <c r="K362" s="145"/>
      <c r="L362" s="58">
        <v>3347.4</v>
      </c>
      <c r="M362" s="146"/>
      <c r="N362" s="146"/>
      <c r="O362" s="147"/>
      <c r="P362" s="25"/>
    </row>
    <row r="363" spans="1:16" ht="31.5">
      <c r="A363" s="570"/>
      <c r="B363" s="567"/>
      <c r="C363" s="167"/>
      <c r="D363" s="221" t="s">
        <v>61</v>
      </c>
      <c r="E363" s="142">
        <v>110</v>
      </c>
      <c r="F363" s="143">
        <f t="shared" si="39"/>
        <v>1</v>
      </c>
      <c r="G363" s="142">
        <v>110</v>
      </c>
      <c r="H363" s="201">
        <f t="shared" si="37"/>
        <v>4782</v>
      </c>
      <c r="I363" s="145"/>
      <c r="J363" s="145"/>
      <c r="K363" s="145"/>
      <c r="L363" s="58">
        <v>4782</v>
      </c>
      <c r="M363" s="146"/>
      <c r="N363" s="146"/>
      <c r="O363" s="147"/>
      <c r="P363" s="25"/>
    </row>
    <row r="364" spans="1:16" ht="31.5">
      <c r="A364" s="570"/>
      <c r="B364" s="567"/>
      <c r="C364" s="167"/>
      <c r="D364" s="221" t="s">
        <v>62</v>
      </c>
      <c r="E364" s="142">
        <v>110</v>
      </c>
      <c r="F364" s="143">
        <f t="shared" si="39"/>
        <v>1</v>
      </c>
      <c r="G364" s="142">
        <v>110</v>
      </c>
      <c r="H364" s="201">
        <f t="shared" si="37"/>
        <v>1320</v>
      </c>
      <c r="I364" s="145"/>
      <c r="J364" s="145"/>
      <c r="K364" s="145"/>
      <c r="L364" s="58">
        <v>1320</v>
      </c>
      <c r="M364" s="146"/>
      <c r="N364" s="146"/>
      <c r="O364" s="147"/>
      <c r="P364" s="25"/>
    </row>
    <row r="365" spans="1:16" ht="15.75">
      <c r="A365" s="570"/>
      <c r="B365" s="567"/>
      <c r="C365" s="167"/>
      <c r="D365" s="221" t="s">
        <v>1994</v>
      </c>
      <c r="E365" s="142">
        <v>110</v>
      </c>
      <c r="F365" s="143">
        <f t="shared" si="39"/>
        <v>1</v>
      </c>
      <c r="G365" s="142">
        <v>110</v>
      </c>
      <c r="H365" s="201">
        <f t="shared" si="37"/>
        <v>4782</v>
      </c>
      <c r="I365" s="145"/>
      <c r="J365" s="145"/>
      <c r="K365" s="145"/>
      <c r="L365" s="58">
        <v>4782</v>
      </c>
      <c r="M365" s="146"/>
      <c r="N365" s="146"/>
      <c r="O365" s="147"/>
      <c r="P365" s="25"/>
    </row>
    <row r="366" spans="1:16" ht="31.5">
      <c r="A366" s="570"/>
      <c r="B366" s="567"/>
      <c r="C366" s="167"/>
      <c r="D366" s="221" t="s">
        <v>1995</v>
      </c>
      <c r="E366" s="142">
        <v>110</v>
      </c>
      <c r="F366" s="143">
        <f t="shared" si="39"/>
        <v>1</v>
      </c>
      <c r="G366" s="142">
        <v>110</v>
      </c>
      <c r="H366" s="201">
        <f t="shared" si="37"/>
        <v>3347.4</v>
      </c>
      <c r="I366" s="145"/>
      <c r="J366" s="145"/>
      <c r="K366" s="145"/>
      <c r="L366" s="58">
        <v>3347.4</v>
      </c>
      <c r="M366" s="146"/>
      <c r="N366" s="146"/>
      <c r="O366" s="147"/>
      <c r="P366" s="25"/>
    </row>
    <row r="367" spans="1:16" ht="31.5">
      <c r="A367" s="570"/>
      <c r="B367" s="567"/>
      <c r="C367" s="167"/>
      <c r="D367" s="221" t="s">
        <v>1996</v>
      </c>
      <c r="E367" s="142">
        <v>110</v>
      </c>
      <c r="F367" s="143">
        <f t="shared" si="39"/>
        <v>1</v>
      </c>
      <c r="G367" s="142">
        <v>110</v>
      </c>
      <c r="H367" s="201">
        <f t="shared" si="37"/>
        <v>2358.6</v>
      </c>
      <c r="I367" s="145"/>
      <c r="J367" s="145"/>
      <c r="K367" s="145"/>
      <c r="L367" s="58">
        <v>2358.6</v>
      </c>
      <c r="M367" s="146"/>
      <c r="N367" s="146"/>
      <c r="O367" s="147"/>
      <c r="P367" s="25"/>
    </row>
    <row r="368" spans="1:16" ht="31.5">
      <c r="A368" s="570"/>
      <c r="B368" s="567"/>
      <c r="C368" s="167"/>
      <c r="D368" s="221" t="s">
        <v>480</v>
      </c>
      <c r="E368" s="142">
        <v>130</v>
      </c>
      <c r="F368" s="143">
        <f t="shared" si="39"/>
        <v>1</v>
      </c>
      <c r="G368" s="142">
        <v>130</v>
      </c>
      <c r="H368" s="201">
        <f t="shared" si="37"/>
        <v>4782</v>
      </c>
      <c r="I368" s="145"/>
      <c r="J368" s="145"/>
      <c r="K368" s="145"/>
      <c r="L368" s="58">
        <v>4782</v>
      </c>
      <c r="M368" s="146"/>
      <c r="N368" s="146"/>
      <c r="O368" s="147"/>
      <c r="P368" s="25"/>
    </row>
    <row r="369" spans="1:16" ht="15.75" hidden="1">
      <c r="A369" s="570"/>
      <c r="B369" s="567"/>
      <c r="C369" s="167"/>
      <c r="D369" s="141" t="s">
        <v>481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69">
        <v>150112</v>
      </c>
      <c r="B371" s="590" t="s">
        <v>482</v>
      </c>
      <c r="C371" s="195"/>
      <c r="D371" s="136" t="s">
        <v>1222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70"/>
      <c r="B372" s="567"/>
      <c r="C372" s="222" t="s">
        <v>483</v>
      </c>
      <c r="D372" s="141" t="s">
        <v>2001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70"/>
      <c r="B373" s="567"/>
      <c r="C373" s="135" t="s">
        <v>2002</v>
      </c>
      <c r="D373" s="141" t="s">
        <v>2003</v>
      </c>
      <c r="E373" s="142">
        <v>20</v>
      </c>
      <c r="F373" s="143">
        <f>100%-((E373-G373)/E373)</f>
        <v>1</v>
      </c>
      <c r="G373" s="142">
        <v>20</v>
      </c>
      <c r="H373" s="144">
        <f t="shared" si="40"/>
        <v>0</v>
      </c>
      <c r="I373" s="145"/>
      <c r="J373" s="145"/>
      <c r="K373" s="145"/>
      <c r="L373" s="145"/>
      <c r="M373" s="146"/>
      <c r="N373" s="146"/>
      <c r="O373" s="147"/>
      <c r="P373" s="25"/>
    </row>
    <row r="374" spans="1:16" ht="31.5" hidden="1">
      <c r="A374" s="570"/>
      <c r="B374" s="567"/>
      <c r="C374" s="135" t="s">
        <v>1168</v>
      </c>
      <c r="D374" s="141" t="s">
        <v>1169</v>
      </c>
      <c r="E374" s="142">
        <v>30</v>
      </c>
      <c r="F374" s="143">
        <f>100%-((E374-G374)/E374)</f>
        <v>1</v>
      </c>
      <c r="G374" s="142">
        <v>30</v>
      </c>
      <c r="H374" s="144">
        <f t="shared" si="40"/>
        <v>0</v>
      </c>
      <c r="I374" s="145"/>
      <c r="J374" s="145"/>
      <c r="K374" s="145"/>
      <c r="L374" s="145"/>
      <c r="M374" s="146"/>
      <c r="N374" s="146"/>
      <c r="O374" s="147"/>
      <c r="P374" s="25"/>
    </row>
    <row r="375" spans="1:16" ht="31.5" hidden="1">
      <c r="A375" s="570"/>
      <c r="B375" s="567"/>
      <c r="C375" s="135" t="s">
        <v>1170</v>
      </c>
      <c r="D375" s="141" t="s">
        <v>758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69">
        <v>180409</v>
      </c>
      <c r="B376" s="569" t="s">
        <v>1334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70"/>
      <c r="B377" s="570"/>
      <c r="C377" s="135" t="s">
        <v>759</v>
      </c>
      <c r="D377" s="225" t="s">
        <v>920</v>
      </c>
      <c r="E377" s="142"/>
      <c r="F377" s="143"/>
      <c r="G377" s="172"/>
      <c r="H377" s="144">
        <f t="shared" si="40"/>
        <v>0</v>
      </c>
      <c r="I377" s="163"/>
      <c r="J377" s="163"/>
      <c r="K377" s="226"/>
      <c r="L377" s="163"/>
      <c r="M377" s="182"/>
      <c r="N377" s="182"/>
      <c r="O377" s="182"/>
      <c r="P377" s="25"/>
    </row>
    <row r="378" spans="1:17" s="30" customFormat="1" ht="15.75" hidden="1">
      <c r="A378" s="570"/>
      <c r="B378" s="570"/>
      <c r="C378" s="227"/>
      <c r="D378" s="228" t="s">
        <v>921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70"/>
      <c r="B379" s="570"/>
      <c r="C379" s="167" t="s">
        <v>922</v>
      </c>
      <c r="D379" s="230" t="s">
        <v>371</v>
      </c>
      <c r="E379" s="172"/>
      <c r="F379" s="143"/>
      <c r="G379" s="172"/>
      <c r="H379" s="144">
        <f t="shared" si="40"/>
        <v>0</v>
      </c>
      <c r="I379" s="145"/>
      <c r="J379" s="145"/>
      <c r="K379" s="145"/>
      <c r="L379" s="219"/>
      <c r="M379" s="146"/>
      <c r="N379" s="146"/>
      <c r="O379" s="147"/>
      <c r="P379" s="25"/>
    </row>
    <row r="380" spans="1:16" ht="32.25" hidden="1">
      <c r="A380" s="570"/>
      <c r="B380" s="570"/>
      <c r="C380" s="167"/>
      <c r="D380" s="230" t="s">
        <v>372</v>
      </c>
      <c r="E380" s="172"/>
      <c r="F380" s="143"/>
      <c r="G380" s="172"/>
      <c r="H380" s="144">
        <f t="shared" si="40"/>
        <v>0</v>
      </c>
      <c r="I380" s="145"/>
      <c r="J380" s="145"/>
      <c r="K380" s="145"/>
      <c r="L380" s="219"/>
      <c r="M380" s="146"/>
      <c r="N380" s="146"/>
      <c r="O380" s="147"/>
      <c r="P380" s="25"/>
    </row>
    <row r="381" spans="1:16" ht="32.25" hidden="1">
      <c r="A381" s="570"/>
      <c r="B381" s="570"/>
      <c r="C381" s="167"/>
      <c r="D381" s="230" t="s">
        <v>373</v>
      </c>
      <c r="E381" s="172"/>
      <c r="F381" s="143"/>
      <c r="G381" s="172"/>
      <c r="H381" s="144">
        <f t="shared" si="40"/>
        <v>0</v>
      </c>
      <c r="I381" s="145"/>
      <c r="J381" s="145"/>
      <c r="K381" s="145"/>
      <c r="L381" s="219"/>
      <c r="M381" s="146"/>
      <c r="N381" s="146"/>
      <c r="O381" s="147"/>
      <c r="P381" s="25"/>
    </row>
    <row r="382" spans="1:16" ht="32.25" hidden="1">
      <c r="A382" s="570"/>
      <c r="B382" s="570"/>
      <c r="C382" s="167"/>
      <c r="D382" s="230" t="s">
        <v>769</v>
      </c>
      <c r="E382" s="172"/>
      <c r="F382" s="143"/>
      <c r="G382" s="172"/>
      <c r="H382" s="144">
        <f t="shared" si="40"/>
        <v>0</v>
      </c>
      <c r="I382" s="145"/>
      <c r="J382" s="145"/>
      <c r="K382" s="145"/>
      <c r="L382" s="219"/>
      <c r="M382" s="146"/>
      <c r="N382" s="146"/>
      <c r="O382" s="147"/>
      <c r="P382" s="25"/>
    </row>
    <row r="383" spans="1:16" ht="48" hidden="1">
      <c r="A383" s="570"/>
      <c r="B383" s="570"/>
      <c r="C383" s="167" t="s">
        <v>770</v>
      </c>
      <c r="D383" s="228" t="s">
        <v>771</v>
      </c>
      <c r="E383" s="172"/>
      <c r="F383" s="143"/>
      <c r="G383" s="172"/>
      <c r="H383" s="169">
        <f t="shared" si="40"/>
        <v>0</v>
      </c>
      <c r="I383" s="163"/>
      <c r="J383" s="163"/>
      <c r="K383" s="163"/>
      <c r="L383" s="231"/>
      <c r="M383" s="182"/>
      <c r="N383" s="182"/>
      <c r="O383" s="183"/>
      <c r="P383" s="25"/>
    </row>
    <row r="384" spans="1:16" ht="15.75" hidden="1">
      <c r="A384" s="570"/>
      <c r="B384" s="570"/>
      <c r="C384" s="197"/>
      <c r="D384" s="228" t="s">
        <v>772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70"/>
      <c r="B385" s="570"/>
      <c r="C385" s="197"/>
      <c r="D385" s="208" t="s">
        <v>989</v>
      </c>
      <c r="E385" s="142"/>
      <c r="F385" s="143"/>
      <c r="G385" s="142"/>
      <c r="H385" s="169">
        <f t="shared" si="40"/>
        <v>0</v>
      </c>
      <c r="I385" s="145"/>
      <c r="J385" s="145"/>
      <c r="K385" s="145"/>
      <c r="L385" s="219"/>
      <c r="M385" s="146"/>
      <c r="N385" s="146"/>
      <c r="O385" s="147"/>
      <c r="P385" s="25"/>
      <c r="Q385" s="22"/>
    </row>
    <row r="386" spans="1:17" s="30" customFormat="1" ht="18.75" hidden="1">
      <c r="A386" s="570"/>
      <c r="B386" s="570"/>
      <c r="C386" s="546" t="s">
        <v>990</v>
      </c>
      <c r="D386" s="225" t="s">
        <v>464</v>
      </c>
      <c r="E386" s="59"/>
      <c r="F386" s="59"/>
      <c r="G386" s="59"/>
      <c r="H386" s="169">
        <f t="shared" si="40"/>
        <v>0</v>
      </c>
      <c r="I386" s="163"/>
      <c r="J386" s="163"/>
      <c r="K386" s="163"/>
      <c r="L386" s="231">
        <f>L387+L388+L389</f>
        <v>0</v>
      </c>
      <c r="M386" s="182"/>
      <c r="N386" s="182"/>
      <c r="O386" s="183"/>
      <c r="P386" s="47"/>
      <c r="Q386" s="29"/>
    </row>
    <row r="387" spans="1:17" s="30" customFormat="1" ht="31.5" hidden="1">
      <c r="A387" s="562"/>
      <c r="B387" s="562"/>
      <c r="C387" s="547"/>
      <c r="D387" s="232" t="s">
        <v>1324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2"/>
      <c r="B388" s="562"/>
      <c r="C388" s="548"/>
      <c r="D388" s="232" t="s">
        <v>1325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8"/>
      <c r="B389" s="568"/>
      <c r="C389" s="205"/>
      <c r="D389" s="232" t="s">
        <v>1884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490</v>
      </c>
      <c r="B391" s="593" t="s">
        <v>818</v>
      </c>
      <c r="C391" s="593"/>
      <c r="D391" s="59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00" t="s">
        <v>625</v>
      </c>
      <c r="B392" s="602" t="s">
        <v>709</v>
      </c>
      <c r="C392" s="195"/>
      <c r="D392" s="136" t="s">
        <v>1222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1"/>
      <c r="B393" s="603"/>
      <c r="C393" s="135" t="s">
        <v>35</v>
      </c>
      <c r="D393" s="141" t="s">
        <v>36</v>
      </c>
      <c r="E393" s="142"/>
      <c r="F393" s="143"/>
      <c r="G393" s="172"/>
      <c r="H393" s="144">
        <f t="shared" si="45"/>
        <v>0</v>
      </c>
      <c r="I393" s="163"/>
      <c r="J393" s="163"/>
      <c r="K393" s="163"/>
      <c r="L393" s="145"/>
      <c r="M393" s="146"/>
      <c r="N393" s="182"/>
      <c r="O393" s="182"/>
      <c r="P393" s="25"/>
      <c r="Q393" s="22"/>
    </row>
    <row r="394" spans="1:17" s="30" customFormat="1" ht="18.75" customHeight="1">
      <c r="A394" s="234" t="s">
        <v>1217</v>
      </c>
      <c r="B394" s="235" t="s">
        <v>819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4" t="s">
        <v>976</v>
      </c>
      <c r="B395" s="569" t="s">
        <v>820</v>
      </c>
      <c r="C395" s="195"/>
      <c r="D395" s="216" t="s">
        <v>1222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5"/>
      <c r="B396" s="570"/>
      <c r="C396" s="238" t="s">
        <v>821</v>
      </c>
      <c r="D396" s="208" t="s">
        <v>609</v>
      </c>
      <c r="E396" s="142"/>
      <c r="F396" s="143"/>
      <c r="G396" s="142"/>
      <c r="H396" s="144">
        <f t="shared" si="45"/>
        <v>0</v>
      </c>
      <c r="I396" s="145"/>
      <c r="J396" s="145"/>
      <c r="K396" s="145"/>
      <c r="L396" s="145"/>
      <c r="M396" s="146"/>
      <c r="N396" s="146"/>
      <c r="O396" s="239"/>
      <c r="P396" s="25"/>
      <c r="Q396" s="22"/>
    </row>
    <row r="397" spans="1:17" s="45" customFormat="1" ht="47.25" customHeight="1" hidden="1">
      <c r="A397" s="605"/>
      <c r="B397" s="570"/>
      <c r="C397" s="135" t="s">
        <v>610</v>
      </c>
      <c r="D397" s="217" t="s">
        <v>611</v>
      </c>
      <c r="E397" s="142"/>
      <c r="F397" s="143"/>
      <c r="G397" s="142"/>
      <c r="H397" s="144">
        <f t="shared" si="45"/>
        <v>0</v>
      </c>
      <c r="I397" s="145"/>
      <c r="J397" s="145"/>
      <c r="K397" s="145"/>
      <c r="L397" s="145"/>
      <c r="M397" s="146"/>
      <c r="N397" s="146"/>
      <c r="O397" s="239"/>
      <c r="P397" s="25"/>
      <c r="Q397" s="22"/>
    </row>
    <row r="398" spans="1:17" s="45" customFormat="1" ht="47.25">
      <c r="A398" s="605"/>
      <c r="B398" s="570"/>
      <c r="C398" s="167" t="s">
        <v>612</v>
      </c>
      <c r="D398" s="217" t="s">
        <v>613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5"/>
      <c r="B399" s="570"/>
      <c r="C399" s="167" t="s">
        <v>614</v>
      </c>
      <c r="D399" s="217" t="s">
        <v>387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5"/>
      <c r="B400" s="570"/>
      <c r="C400" s="167"/>
      <c r="D400" s="240" t="s">
        <v>2009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5"/>
      <c r="B401" s="570"/>
      <c r="C401" s="167"/>
      <c r="D401" s="240" t="s">
        <v>2010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5"/>
      <c r="B402" s="570"/>
      <c r="C402" s="167"/>
      <c r="D402" s="240" t="s">
        <v>2011</v>
      </c>
      <c r="E402" s="142">
        <v>14.93</v>
      </c>
      <c r="F402" s="143">
        <f>100%-((E402-G402)/E402)</f>
        <v>1</v>
      </c>
      <c r="G402" s="142">
        <v>14.93</v>
      </c>
      <c r="H402" s="144">
        <f t="shared" si="45"/>
        <v>0</v>
      </c>
      <c r="I402" s="145"/>
      <c r="J402" s="145"/>
      <c r="K402" s="145"/>
      <c r="L402" s="145"/>
      <c r="M402" s="146"/>
      <c r="N402" s="146"/>
      <c r="O402" s="239"/>
      <c r="P402" s="25"/>
    </row>
    <row r="403" spans="1:16" ht="47.25">
      <c r="A403" s="605"/>
      <c r="B403" s="570"/>
      <c r="C403" s="167" t="s">
        <v>2012</v>
      </c>
      <c r="D403" s="217" t="s">
        <v>2013</v>
      </c>
      <c r="E403" s="142">
        <v>893</v>
      </c>
      <c r="F403" s="143">
        <f>100%-((E403-G403)/E403)</f>
        <v>1</v>
      </c>
      <c r="G403" s="142">
        <v>893</v>
      </c>
      <c r="H403" s="144">
        <f t="shared" si="45"/>
        <v>175328.6</v>
      </c>
      <c r="I403" s="145"/>
      <c r="J403" s="145"/>
      <c r="K403" s="145"/>
      <c r="L403" s="145">
        <v>175328.6</v>
      </c>
      <c r="M403" s="146"/>
      <c r="N403" s="146"/>
      <c r="O403" s="239"/>
      <c r="P403" s="25"/>
    </row>
    <row r="404" spans="1:16" ht="31.5">
      <c r="A404" s="605"/>
      <c r="B404" s="570"/>
      <c r="C404" s="167" t="s">
        <v>2014</v>
      </c>
      <c r="D404" s="217" t="s">
        <v>2015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5"/>
      <c r="B405" s="570"/>
      <c r="C405" s="167"/>
      <c r="D405" s="78" t="s">
        <v>1727</v>
      </c>
      <c r="E405" s="142"/>
      <c r="F405" s="143"/>
      <c r="G405" s="142"/>
      <c r="H405" s="144">
        <f t="shared" si="45"/>
        <v>120000</v>
      </c>
      <c r="I405" s="145"/>
      <c r="J405" s="145"/>
      <c r="K405" s="145"/>
      <c r="L405" s="241">
        <v>120000</v>
      </c>
      <c r="M405" s="146"/>
      <c r="N405" s="146"/>
      <c r="O405" s="239"/>
      <c r="P405" s="25"/>
    </row>
    <row r="406" spans="1:16" ht="31.5">
      <c r="A406" s="605"/>
      <c r="B406" s="570"/>
      <c r="C406" s="167"/>
      <c r="D406" s="242" t="s">
        <v>1670</v>
      </c>
      <c r="E406" s="142"/>
      <c r="F406" s="143"/>
      <c r="G406" s="142"/>
      <c r="H406" s="144">
        <f t="shared" si="45"/>
        <v>2500000</v>
      </c>
      <c r="I406" s="145"/>
      <c r="J406" s="145"/>
      <c r="K406" s="145"/>
      <c r="L406" s="243">
        <f>SUM(L407:L413)</f>
        <v>2500000</v>
      </c>
      <c r="M406" s="146"/>
      <c r="N406" s="146"/>
      <c r="O406" s="239"/>
      <c r="P406" s="25"/>
    </row>
    <row r="407" spans="1:17" s="64" customFormat="1" ht="15.75">
      <c r="A407" s="605"/>
      <c r="B407" s="570"/>
      <c r="C407" s="244"/>
      <c r="D407" s="349" t="s">
        <v>1671</v>
      </c>
      <c r="E407" s="199"/>
      <c r="F407" s="200"/>
      <c r="G407" s="199"/>
      <c r="H407" s="201">
        <f t="shared" si="45"/>
        <v>1500000</v>
      </c>
      <c r="I407" s="202"/>
      <c r="J407" s="202"/>
      <c r="K407" s="202"/>
      <c r="L407" s="245">
        <v>1500000</v>
      </c>
      <c r="M407" s="203"/>
      <c r="N407" s="203"/>
      <c r="O407" s="246"/>
      <c r="P407" s="62"/>
      <c r="Q407" s="63"/>
    </row>
    <row r="408" spans="1:17" s="64" customFormat="1" ht="15.75">
      <c r="A408" s="605"/>
      <c r="B408" s="570"/>
      <c r="C408" s="244"/>
      <c r="D408" s="349" t="s">
        <v>1672</v>
      </c>
      <c r="E408" s="199"/>
      <c r="F408" s="200"/>
      <c r="G408" s="199"/>
      <c r="H408" s="201">
        <f t="shared" si="45"/>
        <v>150000</v>
      </c>
      <c r="I408" s="202"/>
      <c r="J408" s="202"/>
      <c r="K408" s="202"/>
      <c r="L408" s="245">
        <v>150000</v>
      </c>
      <c r="M408" s="203"/>
      <c r="N408" s="203"/>
      <c r="O408" s="246"/>
      <c r="P408" s="62"/>
      <c r="Q408" s="63"/>
    </row>
    <row r="409" spans="1:17" s="64" customFormat="1" ht="15.75">
      <c r="A409" s="605"/>
      <c r="B409" s="570"/>
      <c r="C409" s="244"/>
      <c r="D409" s="349" t="s">
        <v>1673</v>
      </c>
      <c r="E409" s="199"/>
      <c r="F409" s="200"/>
      <c r="G409" s="199"/>
      <c r="H409" s="201">
        <f t="shared" si="45"/>
        <v>100000</v>
      </c>
      <c r="I409" s="202"/>
      <c r="J409" s="202"/>
      <c r="K409" s="202"/>
      <c r="L409" s="245">
        <v>100000</v>
      </c>
      <c r="M409" s="203"/>
      <c r="N409" s="203"/>
      <c r="O409" s="246"/>
      <c r="P409" s="62"/>
      <c r="Q409" s="63"/>
    </row>
    <row r="410" spans="1:17" s="64" customFormat="1" ht="15.75">
      <c r="A410" s="605"/>
      <c r="B410" s="570"/>
      <c r="C410" s="244"/>
      <c r="D410" s="349" t="s">
        <v>1674</v>
      </c>
      <c r="E410" s="199"/>
      <c r="F410" s="200"/>
      <c r="G410" s="199"/>
      <c r="H410" s="201">
        <f t="shared" si="45"/>
        <v>220000</v>
      </c>
      <c r="I410" s="202"/>
      <c r="J410" s="202"/>
      <c r="K410" s="202"/>
      <c r="L410" s="245">
        <v>220000</v>
      </c>
      <c r="M410" s="203"/>
      <c r="N410" s="203"/>
      <c r="O410" s="246"/>
      <c r="P410" s="62"/>
      <c r="Q410" s="63"/>
    </row>
    <row r="411" spans="1:17" s="64" customFormat="1" ht="15.75">
      <c r="A411" s="605"/>
      <c r="B411" s="570"/>
      <c r="C411" s="244"/>
      <c r="D411" s="349" t="s">
        <v>383</v>
      </c>
      <c r="E411" s="199"/>
      <c r="F411" s="200"/>
      <c r="G411" s="199"/>
      <c r="H411" s="201">
        <f t="shared" si="45"/>
        <v>230000</v>
      </c>
      <c r="I411" s="202"/>
      <c r="J411" s="202"/>
      <c r="K411" s="202"/>
      <c r="L411" s="245">
        <v>230000</v>
      </c>
      <c r="M411" s="203"/>
      <c r="N411" s="203"/>
      <c r="O411" s="246"/>
      <c r="P411" s="62"/>
      <c r="Q411" s="63"/>
    </row>
    <row r="412" spans="1:17" s="64" customFormat="1" ht="15.75">
      <c r="A412" s="605"/>
      <c r="B412" s="570"/>
      <c r="C412" s="244"/>
      <c r="D412" s="349" t="s">
        <v>384</v>
      </c>
      <c r="E412" s="199"/>
      <c r="F412" s="200"/>
      <c r="G412" s="199"/>
      <c r="H412" s="201">
        <f t="shared" si="45"/>
        <v>200000</v>
      </c>
      <c r="I412" s="202"/>
      <c r="J412" s="202"/>
      <c r="K412" s="202"/>
      <c r="L412" s="245">
        <v>200000</v>
      </c>
      <c r="M412" s="203"/>
      <c r="N412" s="203"/>
      <c r="O412" s="246"/>
      <c r="P412" s="62"/>
      <c r="Q412" s="63"/>
    </row>
    <row r="413" spans="1:17" s="64" customFormat="1" ht="15.75">
      <c r="A413" s="605"/>
      <c r="B413" s="570"/>
      <c r="C413" s="244"/>
      <c r="D413" s="349" t="s">
        <v>385</v>
      </c>
      <c r="E413" s="199"/>
      <c r="F413" s="200"/>
      <c r="G413" s="199"/>
      <c r="H413" s="201">
        <f t="shared" si="45"/>
        <v>100000</v>
      </c>
      <c r="I413" s="202"/>
      <c r="J413" s="202"/>
      <c r="K413" s="202"/>
      <c r="L413" s="245">
        <v>100000</v>
      </c>
      <c r="M413" s="203"/>
      <c r="N413" s="203"/>
      <c r="O413" s="246"/>
      <c r="P413" s="62"/>
      <c r="Q413" s="63"/>
    </row>
    <row r="414" spans="1:16" ht="47.25">
      <c r="A414" s="605"/>
      <c r="B414" s="570"/>
      <c r="C414" s="167"/>
      <c r="D414" s="13" t="s">
        <v>1326</v>
      </c>
      <c r="E414" s="142"/>
      <c r="F414" s="143"/>
      <c r="G414" s="142"/>
      <c r="H414" s="144">
        <f t="shared" si="45"/>
        <v>60800</v>
      </c>
      <c r="I414" s="145"/>
      <c r="J414" s="145"/>
      <c r="K414" s="145"/>
      <c r="L414" s="49">
        <f>SUM(L415:L420)</f>
        <v>60800</v>
      </c>
      <c r="M414" s="146"/>
      <c r="N414" s="146"/>
      <c r="O414" s="239"/>
      <c r="P414" s="25"/>
    </row>
    <row r="415" spans="1:17" s="64" customFormat="1" ht="15.75">
      <c r="A415" s="605"/>
      <c r="B415" s="570"/>
      <c r="C415" s="244"/>
      <c r="D415" s="350" t="s">
        <v>1327</v>
      </c>
      <c r="E415" s="199"/>
      <c r="F415" s="200"/>
      <c r="G415" s="199"/>
      <c r="H415" s="201">
        <f t="shared" si="45"/>
        <v>14400</v>
      </c>
      <c r="I415" s="202"/>
      <c r="J415" s="202"/>
      <c r="K415" s="202"/>
      <c r="L415" s="245">
        <v>14400</v>
      </c>
      <c r="M415" s="203"/>
      <c r="N415" s="203"/>
      <c r="O415" s="246"/>
      <c r="P415" s="62"/>
      <c r="Q415" s="63"/>
    </row>
    <row r="416" spans="1:17" s="64" customFormat="1" ht="31.5">
      <c r="A416" s="605"/>
      <c r="B416" s="570"/>
      <c r="C416" s="244"/>
      <c r="D416" s="346" t="s">
        <v>386</v>
      </c>
      <c r="E416" s="199"/>
      <c r="F416" s="200"/>
      <c r="G416" s="199"/>
      <c r="H416" s="201">
        <f t="shared" si="45"/>
        <v>12000</v>
      </c>
      <c r="I416" s="202"/>
      <c r="J416" s="202"/>
      <c r="K416" s="202"/>
      <c r="L416" s="245">
        <v>12000</v>
      </c>
      <c r="M416" s="203"/>
      <c r="N416" s="203"/>
      <c r="O416" s="246"/>
      <c r="P416" s="62"/>
      <c r="Q416" s="63"/>
    </row>
    <row r="417" spans="1:17" s="64" customFormat="1" ht="31.5">
      <c r="A417" s="605"/>
      <c r="B417" s="570"/>
      <c r="C417" s="244"/>
      <c r="D417" s="346" t="s">
        <v>608</v>
      </c>
      <c r="E417" s="199"/>
      <c r="F417" s="200"/>
      <c r="G417" s="199"/>
      <c r="H417" s="201">
        <f t="shared" si="45"/>
        <v>12000</v>
      </c>
      <c r="I417" s="202"/>
      <c r="J417" s="202"/>
      <c r="K417" s="202"/>
      <c r="L417" s="245">
        <v>12000</v>
      </c>
      <c r="M417" s="203"/>
      <c r="N417" s="203"/>
      <c r="O417" s="246"/>
      <c r="P417" s="62"/>
      <c r="Q417" s="63"/>
    </row>
    <row r="418" spans="1:17" s="64" customFormat="1" ht="15.75">
      <c r="A418" s="605"/>
      <c r="B418" s="570"/>
      <c r="C418" s="244"/>
      <c r="D418" s="346" t="s">
        <v>1328</v>
      </c>
      <c r="E418" s="199"/>
      <c r="F418" s="200"/>
      <c r="G418" s="199"/>
      <c r="H418" s="201">
        <f t="shared" si="45"/>
        <v>4000</v>
      </c>
      <c r="I418" s="202"/>
      <c r="J418" s="202"/>
      <c r="K418" s="202"/>
      <c r="L418" s="245">
        <v>4000</v>
      </c>
      <c r="M418" s="203"/>
      <c r="N418" s="203"/>
      <c r="O418" s="246"/>
      <c r="P418" s="62"/>
      <c r="Q418" s="63"/>
    </row>
    <row r="419" spans="1:17" s="64" customFormat="1" ht="47.25">
      <c r="A419" s="605"/>
      <c r="B419" s="570"/>
      <c r="C419" s="244"/>
      <c r="D419" s="346" t="s">
        <v>716</v>
      </c>
      <c r="E419" s="199"/>
      <c r="F419" s="200"/>
      <c r="G419" s="199"/>
      <c r="H419" s="201">
        <f t="shared" si="45"/>
        <v>10900</v>
      </c>
      <c r="I419" s="202"/>
      <c r="J419" s="202"/>
      <c r="K419" s="202"/>
      <c r="L419" s="245">
        <v>10900</v>
      </c>
      <c r="M419" s="203"/>
      <c r="N419" s="203"/>
      <c r="O419" s="246"/>
      <c r="P419" s="62"/>
      <c r="Q419" s="63"/>
    </row>
    <row r="420" spans="1:17" s="64" customFormat="1" ht="15.75">
      <c r="A420" s="605"/>
      <c r="B420" s="570"/>
      <c r="C420" s="244"/>
      <c r="D420" s="346" t="s">
        <v>1329</v>
      </c>
      <c r="E420" s="199"/>
      <c r="F420" s="200"/>
      <c r="G420" s="199"/>
      <c r="H420" s="201">
        <f t="shared" si="45"/>
        <v>7500</v>
      </c>
      <c r="I420" s="202"/>
      <c r="J420" s="202"/>
      <c r="K420" s="202"/>
      <c r="L420" s="245">
        <v>7500</v>
      </c>
      <c r="M420" s="203"/>
      <c r="N420" s="203"/>
      <c r="O420" s="246"/>
      <c r="P420" s="62"/>
      <c r="Q420" s="63"/>
    </row>
    <row r="421" spans="1:17" s="45" customFormat="1" ht="47.25">
      <c r="A421" s="605"/>
      <c r="B421" s="570"/>
      <c r="C421" s="167"/>
      <c r="D421" s="13" t="s">
        <v>717</v>
      </c>
      <c r="E421" s="142"/>
      <c r="F421" s="143"/>
      <c r="G421" s="142"/>
      <c r="H421" s="144">
        <f t="shared" si="45"/>
        <v>100000</v>
      </c>
      <c r="I421" s="145"/>
      <c r="J421" s="145"/>
      <c r="K421" s="145"/>
      <c r="L421" s="247">
        <v>100000</v>
      </c>
      <c r="M421" s="146"/>
      <c r="N421" s="146"/>
      <c r="O421" s="239"/>
      <c r="P421" s="25"/>
      <c r="Q421" s="22"/>
    </row>
    <row r="422" spans="1:17" s="45" customFormat="1" ht="31.5">
      <c r="A422" s="605"/>
      <c r="B422" s="570"/>
      <c r="C422" s="167"/>
      <c r="D422" s="13" t="s">
        <v>1960</v>
      </c>
      <c r="E422" s="142"/>
      <c r="F422" s="143"/>
      <c r="G422" s="142"/>
      <c r="H422" s="144">
        <f t="shared" si="45"/>
        <v>53783.2</v>
      </c>
      <c r="I422" s="145"/>
      <c r="J422" s="145"/>
      <c r="K422" s="145"/>
      <c r="L422" s="247">
        <v>53783.2</v>
      </c>
      <c r="M422" s="146"/>
      <c r="N422" s="146"/>
      <c r="O422" s="239"/>
      <c r="P422" s="25"/>
      <c r="Q422" s="22"/>
    </row>
    <row r="423" spans="1:17" s="45" customFormat="1" ht="31.5">
      <c r="A423" s="605"/>
      <c r="B423" s="570"/>
      <c r="C423" s="167"/>
      <c r="D423" s="13" t="s">
        <v>1753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5"/>
      <c r="B424" s="570"/>
      <c r="C424" s="167"/>
      <c r="D424" s="13" t="s">
        <v>1754</v>
      </c>
      <c r="E424" s="142"/>
      <c r="F424" s="143"/>
      <c r="G424" s="142"/>
      <c r="H424" s="144">
        <f t="shared" si="50"/>
        <v>81810</v>
      </c>
      <c r="I424" s="145"/>
      <c r="J424" s="145"/>
      <c r="K424" s="145"/>
      <c r="L424" s="247">
        <v>81810</v>
      </c>
      <c r="M424" s="146"/>
      <c r="N424" s="146"/>
      <c r="O424" s="239"/>
      <c r="P424" s="25"/>
      <c r="Q424" s="22"/>
    </row>
    <row r="425" spans="1:17" s="45" customFormat="1" ht="31.5">
      <c r="A425" s="605"/>
      <c r="B425" s="570"/>
      <c r="C425" s="167"/>
      <c r="D425" s="13" t="s">
        <v>343</v>
      </c>
      <c r="E425" s="142"/>
      <c r="F425" s="143"/>
      <c r="G425" s="142"/>
      <c r="H425" s="144">
        <f t="shared" si="50"/>
        <v>58133.6</v>
      </c>
      <c r="I425" s="145"/>
      <c r="J425" s="145"/>
      <c r="K425" s="145"/>
      <c r="L425" s="247">
        <v>58133.6</v>
      </c>
      <c r="M425" s="146"/>
      <c r="N425" s="146"/>
      <c r="O425" s="239"/>
      <c r="P425" s="25"/>
      <c r="Q425" s="22"/>
    </row>
    <row r="426" spans="1:17" s="45" customFormat="1" ht="31.5">
      <c r="A426" s="605"/>
      <c r="B426" s="570"/>
      <c r="C426" s="167"/>
      <c r="D426" s="248" t="s">
        <v>1757</v>
      </c>
      <c r="E426" s="142"/>
      <c r="F426" s="143"/>
      <c r="G426" s="142"/>
      <c r="H426" s="144">
        <f t="shared" si="50"/>
        <v>1837410</v>
      </c>
      <c r="I426" s="145"/>
      <c r="J426" s="145"/>
      <c r="K426" s="145"/>
      <c r="L426" s="247">
        <v>1837410</v>
      </c>
      <c r="M426" s="146"/>
      <c r="N426" s="146"/>
      <c r="O426" s="239"/>
      <c r="P426" s="25"/>
      <c r="Q426" s="22"/>
    </row>
    <row r="427" spans="1:17" s="45" customFormat="1" ht="31.5">
      <c r="A427" s="605"/>
      <c r="B427" s="570"/>
      <c r="C427" s="167"/>
      <c r="D427" s="13" t="s">
        <v>1758</v>
      </c>
      <c r="E427" s="142"/>
      <c r="F427" s="143"/>
      <c r="G427" s="142"/>
      <c r="H427" s="144">
        <f t="shared" si="50"/>
        <v>380000</v>
      </c>
      <c r="I427" s="145"/>
      <c r="J427" s="145"/>
      <c r="K427" s="145"/>
      <c r="L427" s="247">
        <v>380000</v>
      </c>
      <c r="M427" s="146"/>
      <c r="N427" s="146"/>
      <c r="O427" s="239"/>
      <c r="P427" s="25"/>
      <c r="Q427" s="22"/>
    </row>
    <row r="428" spans="1:17" s="45" customFormat="1" ht="31.5">
      <c r="A428" s="608"/>
      <c r="B428" s="561"/>
      <c r="C428" s="167"/>
      <c r="D428" s="13" t="s">
        <v>1445</v>
      </c>
      <c r="E428" s="142"/>
      <c r="F428" s="143"/>
      <c r="G428" s="142"/>
      <c r="H428" s="144">
        <f t="shared" si="50"/>
        <v>257000</v>
      </c>
      <c r="I428" s="145"/>
      <c r="J428" s="145"/>
      <c r="K428" s="145"/>
      <c r="L428" s="247">
        <v>257000</v>
      </c>
      <c r="M428" s="146"/>
      <c r="N428" s="146"/>
      <c r="O428" s="239"/>
      <c r="P428" s="25"/>
      <c r="Q428" s="22"/>
    </row>
    <row r="429" spans="1:17" s="30" customFormat="1" ht="15.75">
      <c r="A429" s="604" t="s">
        <v>977</v>
      </c>
      <c r="B429" s="569" t="s">
        <v>1446</v>
      </c>
      <c r="C429" s="227"/>
      <c r="D429" s="249" t="s">
        <v>1222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5"/>
      <c r="B430" s="570"/>
      <c r="C430" s="167"/>
      <c r="D430" s="13" t="s">
        <v>760</v>
      </c>
      <c r="E430" s="142"/>
      <c r="F430" s="143"/>
      <c r="G430" s="142"/>
      <c r="H430" s="144">
        <f t="shared" si="50"/>
        <v>90618.2</v>
      </c>
      <c r="I430" s="145"/>
      <c r="J430" s="145"/>
      <c r="K430" s="145"/>
      <c r="L430" s="247">
        <v>90618.2</v>
      </c>
      <c r="M430" s="146"/>
      <c r="N430" s="146"/>
      <c r="O430" s="239"/>
      <c r="P430" s="25"/>
      <c r="Q430" s="22"/>
    </row>
    <row r="431" spans="1:17" s="45" customFormat="1" ht="47.25">
      <c r="A431" s="608"/>
      <c r="B431" s="561"/>
      <c r="C431" s="167"/>
      <c r="D431" s="13" t="s">
        <v>1900</v>
      </c>
      <c r="E431" s="142"/>
      <c r="F431" s="143"/>
      <c r="G431" s="142"/>
      <c r="H431" s="144">
        <f t="shared" si="50"/>
        <v>28910</v>
      </c>
      <c r="I431" s="145"/>
      <c r="J431" s="145"/>
      <c r="K431" s="145"/>
      <c r="L431" s="247">
        <v>28910</v>
      </c>
      <c r="M431" s="146"/>
      <c r="N431" s="146"/>
      <c r="O431" s="239"/>
      <c r="P431" s="25"/>
      <c r="Q431" s="22"/>
    </row>
    <row r="432" spans="1:63" s="54" customFormat="1" ht="15.75" customHeight="1">
      <c r="A432" s="604" t="s">
        <v>45</v>
      </c>
      <c r="B432" s="569" t="s">
        <v>200</v>
      </c>
      <c r="C432" s="195"/>
      <c r="D432" s="216" t="s">
        <v>1222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5"/>
      <c r="B433" s="570"/>
      <c r="C433" s="135" t="s">
        <v>1939</v>
      </c>
      <c r="D433" s="217" t="s">
        <v>1549</v>
      </c>
      <c r="E433" s="142"/>
      <c r="F433" s="143"/>
      <c r="G433" s="142"/>
      <c r="H433" s="144">
        <f t="shared" si="50"/>
        <v>0</v>
      </c>
      <c r="I433" s="145"/>
      <c r="J433" s="145"/>
      <c r="K433" s="145"/>
      <c r="L433" s="145"/>
      <c r="M433" s="146"/>
      <c r="N433" s="146"/>
      <c r="O433" s="239"/>
      <c r="P433" s="25"/>
    </row>
    <row r="434" spans="1:16" ht="47.25">
      <c r="A434" s="605"/>
      <c r="B434" s="570"/>
      <c r="C434" s="218" t="s">
        <v>1550</v>
      </c>
      <c r="D434" s="217" t="s">
        <v>1551</v>
      </c>
      <c r="E434" s="142"/>
      <c r="F434" s="143"/>
      <c r="G434" s="142"/>
      <c r="H434" s="144">
        <f t="shared" si="50"/>
        <v>1500000</v>
      </c>
      <c r="I434" s="145"/>
      <c r="J434" s="145"/>
      <c r="K434" s="145"/>
      <c r="L434" s="145">
        <v>1500000</v>
      </c>
      <c r="M434" s="146"/>
      <c r="N434" s="146"/>
      <c r="O434" s="239"/>
      <c r="P434" s="25"/>
    </row>
    <row r="435" spans="1:16" ht="31.5" customHeight="1" hidden="1">
      <c r="A435" s="605"/>
      <c r="B435" s="570"/>
      <c r="C435" s="218" t="s">
        <v>1552</v>
      </c>
      <c r="D435" s="217" t="s">
        <v>43</v>
      </c>
      <c r="E435" s="142"/>
      <c r="F435" s="143"/>
      <c r="G435" s="142"/>
      <c r="H435" s="144">
        <f t="shared" si="50"/>
        <v>0</v>
      </c>
      <c r="I435" s="145"/>
      <c r="J435" s="145"/>
      <c r="K435" s="145"/>
      <c r="L435" s="145"/>
      <c r="M435" s="146"/>
      <c r="N435" s="146"/>
      <c r="O435" s="239"/>
      <c r="P435" s="25"/>
    </row>
    <row r="436" spans="1:16" ht="31.5" customHeight="1" hidden="1">
      <c r="A436" s="605"/>
      <c r="B436" s="570"/>
      <c r="C436" s="218" t="s">
        <v>1409</v>
      </c>
      <c r="D436" s="217" t="s">
        <v>68</v>
      </c>
      <c r="E436" s="142"/>
      <c r="F436" s="143"/>
      <c r="G436" s="142"/>
      <c r="H436" s="144">
        <f t="shared" si="50"/>
        <v>0</v>
      </c>
      <c r="I436" s="145"/>
      <c r="J436" s="145"/>
      <c r="K436" s="145"/>
      <c r="L436" s="145"/>
      <c r="M436" s="146"/>
      <c r="N436" s="146"/>
      <c r="O436" s="239"/>
      <c r="P436" s="25"/>
    </row>
    <row r="437" spans="1:16" ht="47.25">
      <c r="A437" s="605"/>
      <c r="B437" s="570"/>
      <c r="C437" s="218" t="s">
        <v>69</v>
      </c>
      <c r="D437" s="217" t="s">
        <v>1702</v>
      </c>
      <c r="E437" s="142"/>
      <c r="F437" s="143"/>
      <c r="G437" s="142"/>
      <c r="H437" s="144">
        <f t="shared" si="50"/>
        <v>56439</v>
      </c>
      <c r="I437" s="145"/>
      <c r="J437" s="145"/>
      <c r="K437" s="145"/>
      <c r="L437" s="145">
        <v>56439</v>
      </c>
      <c r="M437" s="146"/>
      <c r="N437" s="146"/>
      <c r="O437" s="239"/>
      <c r="P437" s="25"/>
    </row>
    <row r="438" spans="1:16" ht="31.5" customHeight="1" hidden="1">
      <c r="A438" s="605"/>
      <c r="B438" s="570"/>
      <c r="C438" s="218" t="s">
        <v>218</v>
      </c>
      <c r="D438" s="217" t="s">
        <v>219</v>
      </c>
      <c r="E438" s="142"/>
      <c r="F438" s="143"/>
      <c r="G438" s="142"/>
      <c r="H438" s="144">
        <f t="shared" si="50"/>
        <v>0</v>
      </c>
      <c r="I438" s="145"/>
      <c r="J438" s="145"/>
      <c r="K438" s="145"/>
      <c r="L438" s="145"/>
      <c r="M438" s="146"/>
      <c r="N438" s="146"/>
      <c r="O438" s="239"/>
      <c r="P438" s="25"/>
    </row>
    <row r="439" spans="1:16" ht="31.5" customHeight="1" hidden="1">
      <c r="A439" s="605"/>
      <c r="B439" s="570"/>
      <c r="C439" s="218" t="s">
        <v>220</v>
      </c>
      <c r="D439" s="217" t="s">
        <v>221</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5"/>
      <c r="B440" s="570"/>
      <c r="C440" s="167" t="s">
        <v>222</v>
      </c>
      <c r="D440" s="217" t="s">
        <v>1845</v>
      </c>
      <c r="E440" s="142">
        <v>926</v>
      </c>
      <c r="F440" s="143">
        <f>100%-((E440-G440)/E440)</f>
        <v>1</v>
      </c>
      <c r="G440" s="142">
        <v>926</v>
      </c>
      <c r="H440" s="144">
        <f t="shared" si="50"/>
        <v>0</v>
      </c>
      <c r="I440" s="145"/>
      <c r="J440" s="145"/>
      <c r="K440" s="145"/>
      <c r="L440" s="145"/>
      <c r="M440" s="146"/>
      <c r="N440" s="146"/>
      <c r="O440" s="239"/>
      <c r="P440" s="25"/>
    </row>
    <row r="441" spans="1:16" ht="47.25">
      <c r="A441" s="605"/>
      <c r="B441" s="570"/>
      <c r="C441" s="167" t="s">
        <v>1846</v>
      </c>
      <c r="D441" s="217" t="s">
        <v>1847</v>
      </c>
      <c r="E441" s="142"/>
      <c r="F441" s="143"/>
      <c r="G441" s="142"/>
      <c r="H441" s="144">
        <f t="shared" si="50"/>
        <v>129478</v>
      </c>
      <c r="I441" s="145"/>
      <c r="J441" s="145"/>
      <c r="K441" s="145"/>
      <c r="L441" s="145">
        <v>129478</v>
      </c>
      <c r="M441" s="146"/>
      <c r="N441" s="146"/>
      <c r="O441" s="239"/>
      <c r="P441" s="25"/>
    </row>
    <row r="442" spans="1:16" ht="31.5" customHeight="1" hidden="1">
      <c r="A442" s="605"/>
      <c r="B442" s="570"/>
      <c r="C442" s="167" t="s">
        <v>1808</v>
      </c>
      <c r="D442" s="217" t="s">
        <v>0</v>
      </c>
      <c r="E442" s="142"/>
      <c r="F442" s="143"/>
      <c r="G442" s="142"/>
      <c r="H442" s="144">
        <f t="shared" si="50"/>
        <v>0</v>
      </c>
      <c r="I442" s="145"/>
      <c r="J442" s="145"/>
      <c r="K442" s="145"/>
      <c r="L442" s="145"/>
      <c r="M442" s="146"/>
      <c r="N442" s="146"/>
      <c r="O442" s="239"/>
      <c r="P442" s="25"/>
    </row>
    <row r="443" spans="1:16" ht="31.5" customHeight="1" hidden="1">
      <c r="A443" s="605"/>
      <c r="B443" s="570"/>
      <c r="C443" s="167" t="s">
        <v>1</v>
      </c>
      <c r="D443" s="217" t="s">
        <v>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5"/>
      <c r="B444" s="570"/>
      <c r="C444" s="167" t="s">
        <v>3</v>
      </c>
      <c r="D444" s="217" t="s">
        <v>4</v>
      </c>
      <c r="E444" s="142"/>
      <c r="F444" s="143"/>
      <c r="G444" s="142"/>
      <c r="H444" s="144">
        <f t="shared" si="50"/>
        <v>0</v>
      </c>
      <c r="I444" s="145"/>
      <c r="J444" s="145"/>
      <c r="K444" s="145"/>
      <c r="L444" s="145"/>
      <c r="M444" s="146"/>
      <c r="N444" s="146"/>
      <c r="O444" s="239"/>
      <c r="P444" s="25"/>
    </row>
    <row r="445" spans="1:16" ht="15.75" customHeight="1" hidden="1">
      <c r="A445" s="605"/>
      <c r="B445" s="570"/>
      <c r="C445" s="546" t="s">
        <v>5</v>
      </c>
      <c r="D445" s="141" t="s">
        <v>498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5"/>
      <c r="B446" s="570"/>
      <c r="C446" s="547"/>
      <c r="D446" s="198" t="s">
        <v>499</v>
      </c>
      <c r="E446" s="199"/>
      <c r="F446" s="143"/>
      <c r="G446" s="199"/>
      <c r="H446" s="201">
        <f t="shared" si="50"/>
        <v>0</v>
      </c>
      <c r="I446" s="202"/>
      <c r="J446" s="202"/>
      <c r="K446" s="202"/>
      <c r="L446" s="202"/>
      <c r="M446" s="203"/>
      <c r="N446" s="203"/>
      <c r="O446" s="246"/>
      <c r="P446" s="25"/>
    </row>
    <row r="447" spans="1:16" ht="15.75" customHeight="1" hidden="1">
      <c r="A447" s="605"/>
      <c r="B447" s="570"/>
      <c r="C447" s="548"/>
      <c r="D447" s="198" t="s">
        <v>377</v>
      </c>
      <c r="E447" s="199"/>
      <c r="F447" s="143"/>
      <c r="G447" s="199"/>
      <c r="H447" s="201">
        <f t="shared" si="50"/>
        <v>0</v>
      </c>
      <c r="I447" s="202"/>
      <c r="J447" s="202"/>
      <c r="K447" s="202"/>
      <c r="L447" s="202"/>
      <c r="M447" s="203"/>
      <c r="N447" s="203"/>
      <c r="O447" s="246"/>
      <c r="P447" s="25"/>
    </row>
    <row r="448" spans="1:16" ht="31.5" customHeight="1" hidden="1">
      <c r="A448" s="605"/>
      <c r="B448" s="570"/>
      <c r="C448" s="167" t="s">
        <v>378</v>
      </c>
      <c r="D448" s="141" t="s">
        <v>57</v>
      </c>
      <c r="E448" s="142"/>
      <c r="F448" s="143"/>
      <c r="G448" s="142"/>
      <c r="H448" s="144">
        <f t="shared" si="50"/>
        <v>0</v>
      </c>
      <c r="I448" s="145"/>
      <c r="J448" s="145"/>
      <c r="K448" s="145"/>
      <c r="L448" s="145"/>
      <c r="M448" s="146"/>
      <c r="N448" s="146"/>
      <c r="O448" s="239"/>
      <c r="P448" s="25"/>
    </row>
    <row r="449" spans="1:16" ht="47.25" customHeight="1" hidden="1">
      <c r="A449" s="605"/>
      <c r="B449" s="570"/>
      <c r="C449" s="167" t="s">
        <v>58</v>
      </c>
      <c r="D449" s="217" t="s">
        <v>507</v>
      </c>
      <c r="E449" s="142">
        <v>3325.84</v>
      </c>
      <c r="F449" s="143">
        <f>100%-((E449-G449)/E449)</f>
        <v>0.925</v>
      </c>
      <c r="G449" s="142">
        <v>3075.24</v>
      </c>
      <c r="H449" s="144">
        <f t="shared" si="50"/>
        <v>0</v>
      </c>
      <c r="I449" s="145"/>
      <c r="J449" s="145"/>
      <c r="K449" s="145"/>
      <c r="L449" s="145"/>
      <c r="M449" s="146"/>
      <c r="N449" s="146"/>
      <c r="O449" s="239"/>
      <c r="P449" s="25"/>
    </row>
    <row r="450" spans="1:16" ht="31.5">
      <c r="A450" s="605"/>
      <c r="B450" s="570"/>
      <c r="C450" s="546" t="s">
        <v>508</v>
      </c>
      <c r="D450" s="217" t="s">
        <v>509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5"/>
      <c r="B451" s="570"/>
      <c r="C451" s="547"/>
      <c r="D451" s="60" t="s">
        <v>510</v>
      </c>
      <c r="E451" s="199"/>
      <c r="F451" s="143"/>
      <c r="G451" s="199"/>
      <c r="H451" s="201">
        <f t="shared" si="50"/>
        <v>88320</v>
      </c>
      <c r="I451" s="202"/>
      <c r="J451" s="202"/>
      <c r="K451" s="202"/>
      <c r="L451" s="202">
        <v>88320</v>
      </c>
      <c r="M451" s="146"/>
      <c r="N451" s="146"/>
      <c r="O451" s="239"/>
      <c r="P451" s="25"/>
    </row>
    <row r="452" spans="1:16" ht="15.75">
      <c r="A452" s="605"/>
      <c r="B452" s="570"/>
      <c r="C452" s="547"/>
      <c r="D452" s="60" t="s">
        <v>511</v>
      </c>
      <c r="E452" s="199"/>
      <c r="F452" s="143"/>
      <c r="G452" s="199"/>
      <c r="H452" s="201">
        <f t="shared" si="50"/>
        <v>84900</v>
      </c>
      <c r="I452" s="202"/>
      <c r="J452" s="202"/>
      <c r="K452" s="202"/>
      <c r="L452" s="202">
        <v>84900</v>
      </c>
      <c r="M452" s="146"/>
      <c r="N452" s="146"/>
      <c r="O452" s="239"/>
      <c r="P452" s="25"/>
    </row>
    <row r="453" spans="1:16" ht="15.75">
      <c r="A453" s="605"/>
      <c r="B453" s="570"/>
      <c r="C453" s="548"/>
      <c r="D453" s="60" t="s">
        <v>512</v>
      </c>
      <c r="E453" s="199"/>
      <c r="F453" s="143"/>
      <c r="G453" s="199"/>
      <c r="H453" s="201">
        <f t="shared" si="50"/>
        <v>12342</v>
      </c>
      <c r="I453" s="202"/>
      <c r="J453" s="202"/>
      <c r="K453" s="202"/>
      <c r="L453" s="202">
        <v>12342</v>
      </c>
      <c r="M453" s="146"/>
      <c r="N453" s="146"/>
      <c r="O453" s="239"/>
      <c r="P453" s="25"/>
    </row>
    <row r="454" spans="1:16" ht="31.5">
      <c r="A454" s="605"/>
      <c r="B454" s="570"/>
      <c r="C454" s="205" t="s">
        <v>513</v>
      </c>
      <c r="D454" s="217" t="s">
        <v>514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5"/>
      <c r="B455" s="570"/>
      <c r="C455" s="546" t="s">
        <v>515</v>
      </c>
      <c r="D455" s="217" t="s">
        <v>516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5"/>
      <c r="B456" s="570"/>
      <c r="C456" s="547"/>
      <c r="D456" s="251" t="s">
        <v>1195</v>
      </c>
      <c r="E456" s="199"/>
      <c r="F456" s="143"/>
      <c r="G456" s="199"/>
      <c r="H456" s="201">
        <f t="shared" si="55"/>
        <v>0</v>
      </c>
      <c r="I456" s="202"/>
      <c r="J456" s="202"/>
      <c r="K456" s="202"/>
      <c r="L456" s="202"/>
      <c r="M456" s="203"/>
      <c r="N456" s="203"/>
      <c r="O456" s="246"/>
      <c r="P456" s="25"/>
    </row>
    <row r="457" spans="1:16" ht="15.75" customHeight="1" hidden="1">
      <c r="A457" s="605"/>
      <c r="B457" s="570"/>
      <c r="C457" s="547"/>
      <c r="D457" s="251" t="s">
        <v>1196</v>
      </c>
      <c r="E457" s="199"/>
      <c r="F457" s="143"/>
      <c r="G457" s="199"/>
      <c r="H457" s="201">
        <f t="shared" si="55"/>
        <v>0</v>
      </c>
      <c r="I457" s="202"/>
      <c r="J457" s="202"/>
      <c r="K457" s="202"/>
      <c r="L457" s="202"/>
      <c r="M457" s="203"/>
      <c r="N457" s="203"/>
      <c r="O457" s="246"/>
      <c r="P457" s="25"/>
    </row>
    <row r="458" spans="1:16" ht="15.75" customHeight="1" hidden="1">
      <c r="A458" s="605"/>
      <c r="B458" s="570"/>
      <c r="C458" s="548"/>
      <c r="D458" s="251" t="s">
        <v>1197</v>
      </c>
      <c r="E458" s="199"/>
      <c r="F458" s="143"/>
      <c r="G458" s="199"/>
      <c r="H458" s="201">
        <f t="shared" si="55"/>
        <v>0</v>
      </c>
      <c r="I458" s="202"/>
      <c r="J458" s="202"/>
      <c r="K458" s="202"/>
      <c r="L458" s="202"/>
      <c r="M458" s="203"/>
      <c r="N458" s="203"/>
      <c r="O458" s="246"/>
      <c r="P458" s="25"/>
    </row>
    <row r="459" spans="1:16" ht="15.75">
      <c r="A459" s="605"/>
      <c r="B459" s="570"/>
      <c r="C459" s="546" t="s">
        <v>1198</v>
      </c>
      <c r="D459" s="217" t="s">
        <v>1193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5"/>
      <c r="B460" s="570"/>
      <c r="C460" s="547"/>
      <c r="D460" s="347" t="s">
        <v>761</v>
      </c>
      <c r="E460" s="199"/>
      <c r="F460" s="143"/>
      <c r="G460" s="199"/>
      <c r="H460" s="201">
        <f t="shared" si="55"/>
        <v>595000</v>
      </c>
      <c r="I460" s="202"/>
      <c r="J460" s="202"/>
      <c r="K460" s="202"/>
      <c r="L460" s="202">
        <v>595000</v>
      </c>
      <c r="M460" s="203"/>
      <c r="N460" s="203"/>
      <c r="O460" s="246"/>
      <c r="P460" s="25"/>
    </row>
    <row r="461" spans="1:16" ht="31.5">
      <c r="A461" s="605"/>
      <c r="B461" s="570"/>
      <c r="C461" s="547"/>
      <c r="D461" s="347" t="s">
        <v>762</v>
      </c>
      <c r="E461" s="199"/>
      <c r="F461" s="143"/>
      <c r="G461" s="199"/>
      <c r="H461" s="201">
        <f t="shared" si="55"/>
        <v>595000</v>
      </c>
      <c r="I461" s="202"/>
      <c r="J461" s="202"/>
      <c r="K461" s="202"/>
      <c r="L461" s="202">
        <v>595000</v>
      </c>
      <c r="M461" s="203"/>
      <c r="N461" s="203"/>
      <c r="O461" s="246"/>
      <c r="P461" s="25"/>
    </row>
    <row r="462" spans="1:16" ht="31.5">
      <c r="A462" s="605"/>
      <c r="B462" s="570"/>
      <c r="C462" s="547"/>
      <c r="D462" s="347" t="s">
        <v>763</v>
      </c>
      <c r="E462" s="199"/>
      <c r="F462" s="143"/>
      <c r="G462" s="199"/>
      <c r="H462" s="201">
        <f t="shared" si="55"/>
        <v>595000</v>
      </c>
      <c r="I462" s="202"/>
      <c r="J462" s="202"/>
      <c r="K462" s="202"/>
      <c r="L462" s="202">
        <v>595000</v>
      </c>
      <c r="M462" s="203"/>
      <c r="N462" s="203"/>
      <c r="O462" s="246"/>
      <c r="P462" s="25"/>
    </row>
    <row r="463" spans="1:16" ht="31.5">
      <c r="A463" s="605"/>
      <c r="B463" s="570"/>
      <c r="C463" s="548"/>
      <c r="D463" s="347" t="s">
        <v>1351</v>
      </c>
      <c r="E463" s="199"/>
      <c r="F463" s="143"/>
      <c r="G463" s="199"/>
      <c r="H463" s="201">
        <f t="shared" si="55"/>
        <v>595000</v>
      </c>
      <c r="I463" s="202"/>
      <c r="J463" s="202"/>
      <c r="K463" s="202"/>
      <c r="L463" s="202">
        <v>595000</v>
      </c>
      <c r="M463" s="203"/>
      <c r="N463" s="203"/>
      <c r="O463" s="246"/>
      <c r="P463" s="25"/>
    </row>
    <row r="464" spans="1:16" ht="48.75" customHeight="1" hidden="1">
      <c r="A464" s="605"/>
      <c r="B464" s="570"/>
      <c r="C464" s="205" t="s">
        <v>764</v>
      </c>
      <c r="D464" s="61" t="s">
        <v>765</v>
      </c>
      <c r="E464" s="142">
        <v>1040.892</v>
      </c>
      <c r="F464" s="143">
        <f>100%-((E464-G464)/E464)</f>
        <v>1</v>
      </c>
      <c r="G464" s="142">
        <v>1040.892</v>
      </c>
      <c r="H464" s="144">
        <f t="shared" si="55"/>
        <v>0</v>
      </c>
      <c r="I464" s="202"/>
      <c r="J464" s="202"/>
      <c r="K464" s="202"/>
      <c r="L464" s="145"/>
      <c r="M464" s="203"/>
      <c r="N464" s="203"/>
      <c r="O464" s="246"/>
      <c r="P464" s="25"/>
    </row>
    <row r="465" spans="1:16" ht="31.5">
      <c r="A465" s="605"/>
      <c r="B465" s="570"/>
      <c r="C465" s="205"/>
      <c r="D465" s="217" t="s">
        <v>766</v>
      </c>
      <c r="E465" s="199"/>
      <c r="F465" s="143"/>
      <c r="G465" s="199"/>
      <c r="H465" s="144">
        <f t="shared" si="55"/>
        <v>6358.04</v>
      </c>
      <c r="I465" s="202"/>
      <c r="J465" s="202"/>
      <c r="K465" s="202"/>
      <c r="L465" s="145">
        <v>6358.04</v>
      </c>
      <c r="M465" s="203"/>
      <c r="N465" s="203"/>
      <c r="O465" s="246"/>
      <c r="P465" s="25"/>
    </row>
    <row r="466" spans="1:17" s="64" customFormat="1" ht="15.75" hidden="1">
      <c r="A466" s="605"/>
      <c r="B466" s="57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5"/>
      <c r="B467" s="570"/>
      <c r="C467" s="252"/>
      <c r="D467" s="13" t="s">
        <v>768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5"/>
      <c r="B468" s="570"/>
      <c r="C468" s="252"/>
      <c r="D468" s="346" t="s">
        <v>767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5"/>
      <c r="B469" s="570"/>
      <c r="C469" s="252"/>
      <c r="D469" s="346" t="s">
        <v>1901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5"/>
      <c r="B470" s="570"/>
      <c r="C470" s="252"/>
      <c r="D470" s="346" t="s">
        <v>517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5"/>
      <c r="B471" s="570"/>
      <c r="C471" s="252"/>
      <c r="D471" s="346" t="s">
        <v>193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5"/>
      <c r="B472" s="570"/>
      <c r="C472" s="252"/>
      <c r="D472" s="346" t="s">
        <v>59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5"/>
      <c r="B473" s="570"/>
      <c r="C473" s="205"/>
      <c r="D473" s="13" t="s">
        <v>1330</v>
      </c>
      <c r="E473" s="142"/>
      <c r="F473" s="143"/>
      <c r="G473" s="142"/>
      <c r="H473" s="144">
        <f t="shared" si="55"/>
        <v>40000</v>
      </c>
      <c r="I473" s="202"/>
      <c r="J473" s="202"/>
      <c r="K473" s="145"/>
      <c r="L473" s="49">
        <f>SUM(L474:L478)</f>
        <v>40000</v>
      </c>
      <c r="M473" s="202"/>
      <c r="N473" s="202"/>
      <c r="O473" s="202"/>
      <c r="P473" s="25"/>
    </row>
    <row r="474" spans="1:63" s="253" customFormat="1" ht="15.75">
      <c r="A474" s="605"/>
      <c r="B474" s="570"/>
      <c r="C474" s="252"/>
      <c r="D474" s="346" t="s">
        <v>767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5"/>
      <c r="B475" s="570"/>
      <c r="C475" s="252"/>
      <c r="D475" s="346" t="s">
        <v>1901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5"/>
      <c r="B476" s="570"/>
      <c r="C476" s="252"/>
      <c r="D476" s="346" t="s">
        <v>517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5"/>
      <c r="B477" s="570"/>
      <c r="C477" s="252"/>
      <c r="D477" s="346" t="s">
        <v>193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5"/>
      <c r="B478" s="570"/>
      <c r="C478" s="252"/>
      <c r="D478" s="346" t="s">
        <v>60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5"/>
      <c r="B479" s="570"/>
      <c r="C479" s="205"/>
      <c r="D479" s="13" t="s">
        <v>152</v>
      </c>
      <c r="E479" s="199"/>
      <c r="F479" s="200"/>
      <c r="G479" s="199"/>
      <c r="H479" s="144">
        <f t="shared" si="55"/>
        <v>2980000</v>
      </c>
      <c r="I479" s="202"/>
      <c r="J479" s="202"/>
      <c r="K479" s="202"/>
      <c r="L479" s="247">
        <v>2980000</v>
      </c>
      <c r="M479" s="203"/>
      <c r="N479" s="203"/>
      <c r="O479" s="246"/>
      <c r="P479" s="25"/>
    </row>
    <row r="480" spans="1:16" ht="47.25">
      <c r="A480" s="605"/>
      <c r="B480" s="570"/>
      <c r="C480" s="205"/>
      <c r="D480" s="13" t="s">
        <v>153</v>
      </c>
      <c r="E480" s="142"/>
      <c r="F480" s="143"/>
      <c r="G480" s="142"/>
      <c r="H480" s="144">
        <f t="shared" si="55"/>
        <v>180000</v>
      </c>
      <c r="I480" s="202"/>
      <c r="J480" s="202"/>
      <c r="K480" s="145"/>
      <c r="L480" s="247">
        <v>180000</v>
      </c>
      <c r="M480" s="203"/>
      <c r="N480" s="203"/>
      <c r="O480" s="246"/>
      <c r="P480" s="25"/>
    </row>
    <row r="481" spans="1:16" ht="31.5">
      <c r="A481" s="605"/>
      <c r="B481" s="570"/>
      <c r="C481" s="205"/>
      <c r="D481" s="141" t="s">
        <v>154</v>
      </c>
      <c r="E481" s="142"/>
      <c r="F481" s="143"/>
      <c r="G481" s="142"/>
      <c r="H481" s="144">
        <f t="shared" si="55"/>
        <v>677330</v>
      </c>
      <c r="I481" s="202"/>
      <c r="J481" s="202"/>
      <c r="K481" s="145"/>
      <c r="L481" s="247">
        <v>677330</v>
      </c>
      <c r="M481" s="202"/>
      <c r="N481" s="202"/>
      <c r="O481" s="202"/>
      <c r="P481" s="25"/>
    </row>
    <row r="482" spans="1:16" ht="31.5">
      <c r="A482" s="605"/>
      <c r="B482" s="570"/>
      <c r="C482" s="205"/>
      <c r="D482" s="13" t="s">
        <v>1622</v>
      </c>
      <c r="E482" s="142"/>
      <c r="F482" s="143"/>
      <c r="G482" s="142"/>
      <c r="H482" s="144">
        <f t="shared" si="55"/>
        <v>250000</v>
      </c>
      <c r="I482" s="202"/>
      <c r="J482" s="202"/>
      <c r="K482" s="145"/>
      <c r="L482" s="247">
        <v>250000</v>
      </c>
      <c r="M482" s="203"/>
      <c r="N482" s="203"/>
      <c r="O482" s="246"/>
      <c r="P482" s="25"/>
    </row>
    <row r="483" spans="1:16" ht="31.5">
      <c r="A483" s="605"/>
      <c r="B483" s="570"/>
      <c r="C483" s="205"/>
      <c r="D483" s="13" t="s">
        <v>1623</v>
      </c>
      <c r="E483" s="142"/>
      <c r="F483" s="143"/>
      <c r="G483" s="142"/>
      <c r="H483" s="144">
        <f t="shared" si="55"/>
        <v>200000</v>
      </c>
      <c r="I483" s="202"/>
      <c r="J483" s="202"/>
      <c r="K483" s="145"/>
      <c r="L483" s="247">
        <v>200000</v>
      </c>
      <c r="M483" s="203"/>
      <c r="N483" s="203"/>
      <c r="O483" s="246"/>
      <c r="P483" s="25"/>
    </row>
    <row r="484" spans="1:16" ht="31.5">
      <c r="A484" s="605"/>
      <c r="B484" s="570"/>
      <c r="C484" s="205"/>
      <c r="D484" s="13" t="s">
        <v>1624</v>
      </c>
      <c r="E484" s="142"/>
      <c r="F484" s="143"/>
      <c r="G484" s="142"/>
      <c r="H484" s="144">
        <f t="shared" si="55"/>
        <v>53120</v>
      </c>
      <c r="I484" s="202"/>
      <c r="J484" s="202"/>
      <c r="K484" s="145"/>
      <c r="L484" s="247">
        <v>53120</v>
      </c>
      <c r="M484" s="203"/>
      <c r="N484" s="203"/>
      <c r="O484" s="246"/>
      <c r="P484" s="25"/>
    </row>
    <row r="485" spans="1:16" ht="31.5">
      <c r="A485" s="605"/>
      <c r="B485" s="570"/>
      <c r="C485" s="205"/>
      <c r="D485" s="13" t="s">
        <v>1625</v>
      </c>
      <c r="E485" s="142"/>
      <c r="F485" s="143"/>
      <c r="G485" s="142"/>
      <c r="H485" s="144">
        <f t="shared" si="55"/>
        <v>31760</v>
      </c>
      <c r="I485" s="202"/>
      <c r="J485" s="202"/>
      <c r="K485" s="145"/>
      <c r="L485" s="247">
        <v>31760</v>
      </c>
      <c r="M485" s="203"/>
      <c r="N485" s="203"/>
      <c r="O485" s="246"/>
      <c r="P485" s="25"/>
    </row>
    <row r="486" spans="1:16" ht="31.5">
      <c r="A486" s="605"/>
      <c r="B486" s="570"/>
      <c r="C486" s="205"/>
      <c r="D486" s="13" t="s">
        <v>194</v>
      </c>
      <c r="E486" s="142"/>
      <c r="F486" s="143"/>
      <c r="G486" s="142"/>
      <c r="H486" s="144">
        <f t="shared" si="55"/>
        <v>22320</v>
      </c>
      <c r="I486" s="202"/>
      <c r="J486" s="202"/>
      <c r="K486" s="145"/>
      <c r="L486" s="247">
        <v>22320</v>
      </c>
      <c r="M486" s="203"/>
      <c r="N486" s="203"/>
      <c r="O486" s="246"/>
      <c r="P486" s="25"/>
    </row>
    <row r="487" spans="1:16" ht="31.5">
      <c r="A487" s="605"/>
      <c r="B487" s="570"/>
      <c r="C487" s="205"/>
      <c r="D487" s="66" t="s">
        <v>72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5"/>
      <c r="B488" s="570"/>
      <c r="C488" s="252"/>
      <c r="D488" s="351" t="s">
        <v>73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6"/>
      <c r="B489" s="562"/>
      <c r="C489" s="252"/>
      <c r="D489" s="351" t="s">
        <v>74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6"/>
      <c r="B490" s="562"/>
      <c r="C490" s="252"/>
      <c r="D490" s="351" t="s">
        <v>75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6"/>
      <c r="B491" s="562"/>
      <c r="C491" s="252"/>
      <c r="D491" s="351" t="s">
        <v>76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7"/>
      <c r="B492" s="568"/>
      <c r="C492" s="205"/>
      <c r="D492" s="13" t="s">
        <v>147</v>
      </c>
      <c r="E492" s="142"/>
      <c r="F492" s="143"/>
      <c r="G492" s="142"/>
      <c r="H492" s="144">
        <f t="shared" si="58"/>
        <v>57890.57</v>
      </c>
      <c r="I492" s="202"/>
      <c r="J492" s="202"/>
      <c r="K492" s="202"/>
      <c r="L492" s="247">
        <v>57890.57</v>
      </c>
      <c r="M492" s="203"/>
      <c r="N492" s="203"/>
      <c r="O492" s="246"/>
      <c r="P492" s="25"/>
    </row>
    <row r="493" spans="1:16" ht="20.25" customHeight="1">
      <c r="A493" s="604" t="s">
        <v>46</v>
      </c>
      <c r="B493" s="569" t="s">
        <v>1964</v>
      </c>
      <c r="C493" s="195"/>
      <c r="D493" s="216" t="s">
        <v>1222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5"/>
      <c r="B494" s="570"/>
      <c r="C494" s="609" t="s">
        <v>195</v>
      </c>
      <c r="D494" s="217" t="s">
        <v>196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5"/>
      <c r="B495" s="570"/>
      <c r="C495" s="610"/>
      <c r="D495" s="352" t="s">
        <v>197</v>
      </c>
      <c r="E495" s="199"/>
      <c r="F495" s="143"/>
      <c r="G495" s="199"/>
      <c r="H495" s="201">
        <f t="shared" si="58"/>
        <v>55275</v>
      </c>
      <c r="I495" s="202"/>
      <c r="J495" s="202"/>
      <c r="K495" s="202"/>
      <c r="L495" s="202">
        <v>55275</v>
      </c>
      <c r="M495" s="146"/>
      <c r="N495" s="146"/>
      <c r="O495" s="239"/>
      <c r="P495" s="25"/>
    </row>
    <row r="496" spans="1:16" ht="15.75" customHeight="1" hidden="1">
      <c r="A496" s="605"/>
      <c r="B496" s="570"/>
      <c r="C496" s="610"/>
      <c r="D496" s="352" t="s">
        <v>1286</v>
      </c>
      <c r="E496" s="199"/>
      <c r="F496" s="143"/>
      <c r="G496" s="199"/>
      <c r="H496" s="201">
        <f t="shared" si="58"/>
        <v>0</v>
      </c>
      <c r="I496" s="202"/>
      <c r="J496" s="202"/>
      <c r="K496" s="202"/>
      <c r="L496" s="202"/>
      <c r="M496" s="146"/>
      <c r="N496" s="146"/>
      <c r="O496" s="239"/>
      <c r="P496" s="25"/>
    </row>
    <row r="497" spans="1:16" ht="31.5">
      <c r="A497" s="605"/>
      <c r="B497" s="570"/>
      <c r="C497" s="610"/>
      <c r="D497" s="352" t="s">
        <v>1287</v>
      </c>
      <c r="E497" s="199"/>
      <c r="F497" s="143"/>
      <c r="G497" s="199"/>
      <c r="H497" s="201">
        <f t="shared" si="58"/>
        <v>15900</v>
      </c>
      <c r="I497" s="202"/>
      <c r="J497" s="202"/>
      <c r="K497" s="202"/>
      <c r="L497" s="202">
        <v>15900</v>
      </c>
      <c r="M497" s="146"/>
      <c r="N497" s="146"/>
      <c r="O497" s="239"/>
      <c r="P497" s="25"/>
    </row>
    <row r="498" spans="1:16" ht="31.5">
      <c r="A498" s="605"/>
      <c r="B498" s="570"/>
      <c r="C498" s="611"/>
      <c r="D498" s="352" t="s">
        <v>175</v>
      </c>
      <c r="E498" s="199"/>
      <c r="F498" s="143"/>
      <c r="G498" s="199"/>
      <c r="H498" s="201">
        <f t="shared" si="58"/>
        <v>28500</v>
      </c>
      <c r="I498" s="202"/>
      <c r="J498" s="202"/>
      <c r="K498" s="202"/>
      <c r="L498" s="202">
        <v>28500</v>
      </c>
      <c r="M498" s="146"/>
      <c r="N498" s="146"/>
      <c r="O498" s="239"/>
      <c r="P498" s="25"/>
    </row>
    <row r="499" spans="1:16" ht="31.5" customHeight="1" hidden="1">
      <c r="A499" s="605"/>
      <c r="B499" s="570"/>
      <c r="C499" s="135" t="s">
        <v>176</v>
      </c>
      <c r="D499" s="217" t="s">
        <v>177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5"/>
      <c r="B500" s="570"/>
      <c r="C500" s="135"/>
      <c r="D500" s="217" t="s">
        <v>1231</v>
      </c>
      <c r="E500" s="142"/>
      <c r="F500" s="143"/>
      <c r="G500" s="142"/>
      <c r="H500" s="144">
        <f t="shared" si="58"/>
        <v>0</v>
      </c>
      <c r="I500" s="145"/>
      <c r="J500" s="145"/>
      <c r="K500" s="145"/>
      <c r="L500" s="145"/>
      <c r="M500" s="146"/>
      <c r="N500" s="146"/>
      <c r="O500" s="239"/>
      <c r="P500" s="25"/>
    </row>
    <row r="501" spans="1:16" ht="31.5">
      <c r="A501" s="605"/>
      <c r="B501" s="570"/>
      <c r="C501" s="135"/>
      <c r="D501" s="217" t="s">
        <v>1288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5"/>
      <c r="B502" s="570"/>
      <c r="C502" s="135"/>
      <c r="D502" s="13" t="s">
        <v>148</v>
      </c>
      <c r="E502" s="142"/>
      <c r="F502" s="143"/>
      <c r="G502" s="142"/>
      <c r="H502" s="144">
        <f t="shared" si="58"/>
        <v>30000</v>
      </c>
      <c r="I502" s="145"/>
      <c r="J502" s="145"/>
      <c r="K502" s="145"/>
      <c r="L502" s="247">
        <v>30000</v>
      </c>
      <c r="M502" s="146"/>
      <c r="N502" s="146"/>
      <c r="O502" s="239"/>
      <c r="P502" s="25"/>
    </row>
    <row r="503" spans="1:16" ht="31.5">
      <c r="A503" s="605"/>
      <c r="B503" s="570"/>
      <c r="C503" s="135"/>
      <c r="D503" s="13" t="s">
        <v>520</v>
      </c>
      <c r="E503" s="142"/>
      <c r="F503" s="143"/>
      <c r="G503" s="142"/>
      <c r="H503" s="144">
        <f t="shared" si="58"/>
        <v>52500</v>
      </c>
      <c r="I503" s="145"/>
      <c r="J503" s="145"/>
      <c r="K503" s="145"/>
      <c r="L503" s="49">
        <f>SUM(L504:L506)</f>
        <v>52500</v>
      </c>
      <c r="M503" s="146"/>
      <c r="N503" s="146"/>
      <c r="O503" s="239"/>
      <c r="P503" s="25"/>
    </row>
    <row r="504" spans="1:17" s="64" customFormat="1" ht="15.75">
      <c r="A504" s="605"/>
      <c r="B504" s="570"/>
      <c r="C504" s="255"/>
      <c r="D504" s="346" t="s">
        <v>521</v>
      </c>
      <c r="E504" s="199"/>
      <c r="F504" s="200"/>
      <c r="G504" s="199"/>
      <c r="H504" s="201">
        <f t="shared" si="58"/>
        <v>40000</v>
      </c>
      <c r="I504" s="202"/>
      <c r="J504" s="202"/>
      <c r="K504" s="202"/>
      <c r="L504" s="245">
        <v>40000</v>
      </c>
      <c r="M504" s="203"/>
      <c r="N504" s="203"/>
      <c r="O504" s="246"/>
      <c r="P504" s="62"/>
      <c r="Q504" s="63"/>
    </row>
    <row r="505" spans="1:17" s="64" customFormat="1" ht="15.75">
      <c r="A505" s="605"/>
      <c r="B505" s="570"/>
      <c r="C505" s="255"/>
      <c r="D505" s="346" t="s">
        <v>522</v>
      </c>
      <c r="E505" s="199"/>
      <c r="F505" s="200"/>
      <c r="G505" s="199"/>
      <c r="H505" s="201">
        <f t="shared" si="58"/>
        <v>6000</v>
      </c>
      <c r="I505" s="202"/>
      <c r="J505" s="202"/>
      <c r="K505" s="202"/>
      <c r="L505" s="245">
        <v>6000</v>
      </c>
      <c r="M505" s="203"/>
      <c r="N505" s="203"/>
      <c r="O505" s="246"/>
      <c r="P505" s="62"/>
      <c r="Q505" s="63"/>
    </row>
    <row r="506" spans="1:17" s="64" customFormat="1" ht="15.75">
      <c r="A506" s="608"/>
      <c r="B506" s="561"/>
      <c r="C506" s="255"/>
      <c r="D506" s="346" t="s">
        <v>523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94" t="s">
        <v>47</v>
      </c>
      <c r="B507" s="597" t="s">
        <v>1289</v>
      </c>
      <c r="C507" s="167"/>
      <c r="D507" s="216" t="s">
        <v>748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5"/>
      <c r="B508" s="598"/>
      <c r="C508" s="167" t="s">
        <v>749</v>
      </c>
      <c r="D508" s="217" t="s">
        <v>968</v>
      </c>
      <c r="E508" s="142">
        <v>205</v>
      </c>
      <c r="F508" s="143">
        <f>100%-((E508-G508)/E508)</f>
        <v>1</v>
      </c>
      <c r="G508" s="142">
        <v>205</v>
      </c>
      <c r="H508" s="144">
        <f t="shared" si="58"/>
        <v>0</v>
      </c>
      <c r="I508" s="145"/>
      <c r="J508" s="145"/>
      <c r="K508" s="145"/>
      <c r="L508" s="145"/>
      <c r="M508" s="146"/>
      <c r="N508" s="146"/>
      <c r="O508" s="239"/>
      <c r="P508" s="25"/>
    </row>
    <row r="509" spans="1:16" ht="31.5" hidden="1">
      <c r="A509" s="595"/>
      <c r="B509" s="598"/>
      <c r="C509" s="167"/>
      <c r="D509" s="66" t="s">
        <v>72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5"/>
      <c r="B510" s="598"/>
      <c r="C510" s="244"/>
      <c r="D510" s="67" t="s">
        <v>73</v>
      </c>
      <c r="E510" s="199"/>
      <c r="F510" s="200"/>
      <c r="G510" s="199"/>
      <c r="H510" s="144">
        <f t="shared" si="58"/>
        <v>0</v>
      </c>
      <c r="I510" s="202"/>
      <c r="J510" s="202"/>
      <c r="K510" s="202"/>
      <c r="L510" s="202"/>
      <c r="M510" s="203"/>
      <c r="N510" s="203"/>
      <c r="O510" s="246"/>
      <c r="P510" s="62"/>
      <c r="Q510" s="63"/>
    </row>
    <row r="511" spans="1:17" s="64" customFormat="1" ht="15.75" hidden="1">
      <c r="A511" s="595"/>
      <c r="B511" s="598"/>
      <c r="C511" s="244"/>
      <c r="D511" s="67" t="s">
        <v>74</v>
      </c>
      <c r="E511" s="199"/>
      <c r="F511" s="200"/>
      <c r="G511" s="199"/>
      <c r="H511" s="144">
        <f t="shared" si="58"/>
        <v>0</v>
      </c>
      <c r="I511" s="202"/>
      <c r="J511" s="202"/>
      <c r="K511" s="202"/>
      <c r="L511" s="202"/>
      <c r="M511" s="203"/>
      <c r="N511" s="203"/>
      <c r="O511" s="246"/>
      <c r="P511" s="62"/>
      <c r="Q511" s="63"/>
    </row>
    <row r="512" spans="1:17" s="64" customFormat="1" ht="15.75" hidden="1">
      <c r="A512" s="595"/>
      <c r="B512" s="598"/>
      <c r="C512" s="244"/>
      <c r="D512" s="67" t="s">
        <v>75</v>
      </c>
      <c r="E512" s="199"/>
      <c r="F512" s="200"/>
      <c r="G512" s="199"/>
      <c r="H512" s="144">
        <f t="shared" si="58"/>
        <v>0</v>
      </c>
      <c r="I512" s="202"/>
      <c r="J512" s="202"/>
      <c r="K512" s="202"/>
      <c r="L512" s="202"/>
      <c r="M512" s="203"/>
      <c r="N512" s="203"/>
      <c r="O512" s="246"/>
      <c r="P512" s="62"/>
      <c r="Q512" s="63"/>
    </row>
    <row r="513" spans="1:17" s="64" customFormat="1" ht="15.75" hidden="1">
      <c r="A513" s="595"/>
      <c r="B513" s="598"/>
      <c r="C513" s="244"/>
      <c r="D513" s="67" t="s">
        <v>76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4" t="s">
        <v>1681</v>
      </c>
      <c r="B517" s="569" t="s">
        <v>487</v>
      </c>
      <c r="C517" s="195"/>
      <c r="D517" s="216" t="s">
        <v>1222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5"/>
      <c r="B518" s="570"/>
      <c r="C518" s="167" t="s">
        <v>77</v>
      </c>
      <c r="D518" s="217" t="s">
        <v>78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5"/>
      <c r="B519" s="570"/>
      <c r="C519" s="167" t="s">
        <v>79</v>
      </c>
      <c r="D519" s="217" t="s">
        <v>80</v>
      </c>
      <c r="E519" s="142">
        <v>378.402</v>
      </c>
      <c r="F519" s="143">
        <f>100%-((E519-G519)/E519)</f>
        <v>1</v>
      </c>
      <c r="G519" s="142">
        <v>378.402</v>
      </c>
      <c r="H519" s="144">
        <f>I519+K519+L519+M519+N519+O519</f>
        <v>0</v>
      </c>
      <c r="I519" s="145"/>
      <c r="J519" s="145"/>
      <c r="K519" s="145"/>
      <c r="L519" s="145"/>
      <c r="M519" s="146"/>
      <c r="N519" s="146"/>
      <c r="O519" s="239"/>
      <c r="P519" s="25"/>
    </row>
    <row r="520" spans="1:16" ht="47.25">
      <c r="A520" s="605"/>
      <c r="B520" s="570"/>
      <c r="C520" s="167" t="s">
        <v>176</v>
      </c>
      <c r="D520" s="217" t="s">
        <v>81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8"/>
      <c r="B521" s="561"/>
      <c r="C521" s="167"/>
      <c r="D521" s="217" t="s">
        <v>1855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491</v>
      </c>
      <c r="B523" s="593" t="s">
        <v>82</v>
      </c>
      <c r="C523" s="593"/>
      <c r="D523" s="59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94" t="s">
        <v>625</v>
      </c>
      <c r="B524" s="597" t="s">
        <v>1224</v>
      </c>
      <c r="C524" s="195"/>
      <c r="D524" s="216" t="s">
        <v>1222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5"/>
      <c r="B525" s="598"/>
      <c r="C525" s="167" t="s">
        <v>83</v>
      </c>
      <c r="D525" s="208" t="s">
        <v>84</v>
      </c>
      <c r="E525" s="142"/>
      <c r="F525" s="143"/>
      <c r="G525" s="142"/>
      <c r="H525" s="144">
        <f t="shared" si="63"/>
        <v>0</v>
      </c>
      <c r="I525" s="145"/>
      <c r="J525" s="145"/>
      <c r="K525" s="145"/>
      <c r="L525" s="145"/>
      <c r="M525" s="146"/>
      <c r="N525" s="146"/>
      <c r="O525" s="147"/>
      <c r="P525" s="25"/>
    </row>
    <row r="526" spans="1:16" ht="15.75" customHeight="1" hidden="1">
      <c r="A526" s="595"/>
      <c r="B526" s="598"/>
      <c r="C526" s="167" t="s">
        <v>415</v>
      </c>
      <c r="D526" s="208" t="s">
        <v>416</v>
      </c>
      <c r="E526" s="142"/>
      <c r="F526" s="143"/>
      <c r="G526" s="142"/>
      <c r="H526" s="144">
        <f t="shared" si="63"/>
        <v>0</v>
      </c>
      <c r="I526" s="145"/>
      <c r="J526" s="145"/>
      <c r="K526" s="145"/>
      <c r="L526" s="145"/>
      <c r="M526" s="146"/>
      <c r="N526" s="146"/>
      <c r="O526" s="147"/>
      <c r="P526" s="25"/>
    </row>
    <row r="527" spans="1:16" ht="31.5">
      <c r="A527" s="595"/>
      <c r="B527" s="598"/>
      <c r="C527" s="167" t="s">
        <v>35</v>
      </c>
      <c r="D527" s="208" t="s">
        <v>712</v>
      </c>
      <c r="E527" s="142"/>
      <c r="F527" s="143"/>
      <c r="G527" s="142"/>
      <c r="H527" s="144">
        <f t="shared" si="63"/>
        <v>86738.64</v>
      </c>
      <c r="I527" s="145"/>
      <c r="J527" s="145"/>
      <c r="K527" s="145"/>
      <c r="L527" s="145">
        <v>86738.64</v>
      </c>
      <c r="M527" s="146"/>
      <c r="N527" s="146"/>
      <c r="O527" s="147"/>
      <c r="P527" s="25"/>
    </row>
    <row r="528" spans="1:16" ht="47.25" customHeight="1" hidden="1">
      <c r="A528" s="595"/>
      <c r="B528" s="598"/>
      <c r="C528" s="167" t="s">
        <v>713</v>
      </c>
      <c r="D528" s="208" t="s">
        <v>1087</v>
      </c>
      <c r="E528" s="142"/>
      <c r="F528" s="143"/>
      <c r="G528" s="142"/>
      <c r="H528" s="144">
        <f t="shared" si="63"/>
        <v>0</v>
      </c>
      <c r="I528" s="145"/>
      <c r="J528" s="145"/>
      <c r="K528" s="145"/>
      <c r="L528" s="145"/>
      <c r="M528" s="146"/>
      <c r="N528" s="146"/>
      <c r="O528" s="147"/>
      <c r="P528" s="25"/>
    </row>
    <row r="529" spans="1:16" ht="47.25">
      <c r="A529" s="595"/>
      <c r="B529" s="598"/>
      <c r="C529" s="167"/>
      <c r="D529" s="208" t="s">
        <v>1088</v>
      </c>
      <c r="E529" s="142"/>
      <c r="F529" s="143"/>
      <c r="G529" s="142"/>
      <c r="H529" s="144">
        <f t="shared" si="63"/>
        <v>86900</v>
      </c>
      <c r="I529" s="145"/>
      <c r="J529" s="145"/>
      <c r="K529" s="145"/>
      <c r="L529" s="145">
        <v>86900</v>
      </c>
      <c r="M529" s="146"/>
      <c r="N529" s="146"/>
      <c r="O529" s="147"/>
      <c r="P529" s="25"/>
    </row>
    <row r="530" spans="1:16" ht="47.25">
      <c r="A530" s="595"/>
      <c r="B530" s="598"/>
      <c r="C530" s="148" t="s">
        <v>1089</v>
      </c>
      <c r="D530" s="141" t="s">
        <v>1090</v>
      </c>
      <c r="E530" s="142"/>
      <c r="F530" s="143"/>
      <c r="G530" s="142"/>
      <c r="H530" s="144">
        <f t="shared" si="63"/>
        <v>3967</v>
      </c>
      <c r="I530" s="145"/>
      <c r="J530" s="145"/>
      <c r="K530" s="145"/>
      <c r="L530" s="145">
        <v>3967</v>
      </c>
      <c r="M530" s="146"/>
      <c r="N530" s="146"/>
      <c r="O530" s="147"/>
      <c r="P530" s="25"/>
    </row>
    <row r="531" spans="1:16" ht="31.5" hidden="1">
      <c r="A531" s="595"/>
      <c r="B531" s="598"/>
      <c r="C531" s="148"/>
      <c r="D531" s="259" t="s">
        <v>1091</v>
      </c>
      <c r="E531" s="142"/>
      <c r="F531" s="143"/>
      <c r="G531" s="142"/>
      <c r="H531" s="144">
        <f t="shared" si="63"/>
        <v>0</v>
      </c>
      <c r="I531" s="145"/>
      <c r="J531" s="145"/>
      <c r="K531" s="145"/>
      <c r="L531" s="145"/>
      <c r="M531" s="146"/>
      <c r="N531" s="146"/>
      <c r="O531" s="147"/>
      <c r="P531" s="25"/>
    </row>
    <row r="532" spans="1:16" ht="63" hidden="1">
      <c r="A532" s="595"/>
      <c r="B532" s="598"/>
      <c r="C532" s="148"/>
      <c r="D532" s="14" t="s">
        <v>1118</v>
      </c>
      <c r="E532" s="142"/>
      <c r="F532" s="143"/>
      <c r="G532" s="142"/>
      <c r="H532" s="144">
        <f t="shared" si="63"/>
        <v>0</v>
      </c>
      <c r="I532" s="145"/>
      <c r="J532" s="145"/>
      <c r="K532" s="145"/>
      <c r="L532" s="145"/>
      <c r="M532" s="146"/>
      <c r="N532" s="146"/>
      <c r="O532" s="147"/>
      <c r="P532" s="25"/>
    </row>
    <row r="533" spans="1:16" ht="63" hidden="1">
      <c r="A533" s="595"/>
      <c r="B533" s="598"/>
      <c r="C533" s="148"/>
      <c r="D533" s="14" t="s">
        <v>1968</v>
      </c>
      <c r="E533" s="142"/>
      <c r="F533" s="143"/>
      <c r="G533" s="142"/>
      <c r="H533" s="144">
        <f t="shared" si="63"/>
        <v>0</v>
      </c>
      <c r="I533" s="145"/>
      <c r="J533" s="145"/>
      <c r="K533" s="145"/>
      <c r="L533" s="145"/>
      <c r="M533" s="146"/>
      <c r="N533" s="146"/>
      <c r="O533" s="147"/>
      <c r="P533" s="25"/>
    </row>
    <row r="534" spans="1:16" ht="31.5" hidden="1">
      <c r="A534" s="596"/>
      <c r="B534" s="599"/>
      <c r="C534" s="148"/>
      <c r="D534" s="141" t="s">
        <v>1092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1682</v>
      </c>
      <c r="B539" s="261" t="s">
        <v>2004</v>
      </c>
      <c r="C539" s="135"/>
      <c r="D539" s="141" t="s">
        <v>2005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624</v>
      </c>
      <c r="B540" s="227" t="s">
        <v>824</v>
      </c>
      <c r="C540" s="167" t="s">
        <v>825</v>
      </c>
      <c r="D540" s="196"/>
      <c r="E540" s="142"/>
      <c r="F540" s="143"/>
      <c r="G540" s="142"/>
      <c r="H540" s="144">
        <f t="shared" si="66"/>
        <v>0</v>
      </c>
      <c r="I540" s="145"/>
      <c r="J540" s="145"/>
      <c r="K540" s="165"/>
      <c r="L540" s="145"/>
      <c r="M540" s="146"/>
      <c r="N540" s="146"/>
      <c r="O540" s="147"/>
      <c r="P540" s="25"/>
    </row>
    <row r="541" spans="1:16" ht="15.75" customHeight="1">
      <c r="A541" s="594" t="s">
        <v>1331</v>
      </c>
      <c r="B541" s="597" t="s">
        <v>460</v>
      </c>
      <c r="C541" s="195"/>
      <c r="D541" s="216" t="s">
        <v>1222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5"/>
      <c r="B542" s="598"/>
      <c r="C542" s="167" t="s">
        <v>461</v>
      </c>
      <c r="D542" s="141" t="s">
        <v>462</v>
      </c>
      <c r="E542" s="142"/>
      <c r="F542" s="143"/>
      <c r="G542" s="142"/>
      <c r="H542" s="144">
        <f t="shared" si="66"/>
        <v>0</v>
      </c>
      <c r="I542" s="145"/>
      <c r="J542" s="145"/>
      <c r="K542" s="145"/>
      <c r="L542" s="145"/>
      <c r="M542" s="146"/>
      <c r="N542" s="146"/>
      <c r="O542" s="147"/>
      <c r="P542" s="25"/>
    </row>
    <row r="543" spans="1:16" ht="31.5" customHeight="1" hidden="1">
      <c r="A543" s="595"/>
      <c r="B543" s="598"/>
      <c r="C543" s="167" t="s">
        <v>463</v>
      </c>
      <c r="D543" s="208" t="s">
        <v>997</v>
      </c>
      <c r="E543" s="142"/>
      <c r="F543" s="143"/>
      <c r="G543" s="142"/>
      <c r="H543" s="144">
        <f t="shared" si="66"/>
        <v>0</v>
      </c>
      <c r="I543" s="145"/>
      <c r="J543" s="145"/>
      <c r="K543" s="145"/>
      <c r="L543" s="145"/>
      <c r="M543" s="146"/>
      <c r="N543" s="146"/>
      <c r="O543" s="147"/>
      <c r="P543" s="25"/>
    </row>
    <row r="544" spans="1:16" ht="47.25" customHeight="1" hidden="1">
      <c r="A544" s="595"/>
      <c r="B544" s="598"/>
      <c r="C544" s="167" t="s">
        <v>998</v>
      </c>
      <c r="D544" s="208" t="s">
        <v>355</v>
      </c>
      <c r="E544" s="142"/>
      <c r="F544" s="143"/>
      <c r="G544" s="142"/>
      <c r="H544" s="144">
        <f t="shared" si="66"/>
        <v>0</v>
      </c>
      <c r="I544" s="145"/>
      <c r="J544" s="145"/>
      <c r="K544" s="145"/>
      <c r="L544" s="145"/>
      <c r="M544" s="146"/>
      <c r="N544" s="146"/>
      <c r="O544" s="147"/>
      <c r="P544" s="25"/>
    </row>
    <row r="545" spans="1:16" ht="47.25" customHeight="1" hidden="1">
      <c r="A545" s="595"/>
      <c r="B545" s="598"/>
      <c r="C545" s="167" t="s">
        <v>356</v>
      </c>
      <c r="D545" s="141" t="s">
        <v>357</v>
      </c>
      <c r="E545" s="142"/>
      <c r="F545" s="143"/>
      <c r="G545" s="142"/>
      <c r="H545" s="144">
        <f t="shared" si="66"/>
        <v>0</v>
      </c>
      <c r="I545" s="145"/>
      <c r="J545" s="145"/>
      <c r="K545" s="145"/>
      <c r="L545" s="145"/>
      <c r="M545" s="146"/>
      <c r="N545" s="146"/>
      <c r="O545" s="147"/>
      <c r="P545" s="25"/>
    </row>
    <row r="546" spans="1:16" ht="47.25">
      <c r="A546" s="595"/>
      <c r="B546" s="598"/>
      <c r="C546" s="167" t="s">
        <v>358</v>
      </c>
      <c r="D546" s="141" t="s">
        <v>1012</v>
      </c>
      <c r="E546" s="142"/>
      <c r="F546" s="143"/>
      <c r="G546" s="142"/>
      <c r="H546" s="144">
        <f t="shared" si="66"/>
        <v>6400</v>
      </c>
      <c r="I546" s="145"/>
      <c r="J546" s="145"/>
      <c r="K546" s="145"/>
      <c r="L546" s="145">
        <v>6400</v>
      </c>
      <c r="M546" s="146"/>
      <c r="N546" s="146"/>
      <c r="O546" s="147"/>
      <c r="P546" s="25"/>
    </row>
    <row r="547" spans="1:16" ht="31.5" customHeight="1" hidden="1">
      <c r="A547" s="595"/>
      <c r="B547" s="598"/>
      <c r="C547" s="167"/>
      <c r="D547" s="208" t="s">
        <v>1796</v>
      </c>
      <c r="E547" s="142"/>
      <c r="F547" s="143"/>
      <c r="G547" s="142"/>
      <c r="H547" s="144">
        <f t="shared" si="66"/>
        <v>0</v>
      </c>
      <c r="I547" s="145"/>
      <c r="J547" s="145"/>
      <c r="K547" s="145"/>
      <c r="L547" s="145"/>
      <c r="M547" s="146"/>
      <c r="N547" s="146"/>
      <c r="O547" s="147"/>
      <c r="P547" s="25"/>
    </row>
    <row r="548" spans="1:16" ht="47.25">
      <c r="A548" s="595"/>
      <c r="B548" s="598"/>
      <c r="C548" s="167" t="s">
        <v>1797</v>
      </c>
      <c r="D548" s="141" t="s">
        <v>1374</v>
      </c>
      <c r="E548" s="142"/>
      <c r="F548" s="143"/>
      <c r="G548" s="142"/>
      <c r="H548" s="144">
        <f t="shared" si="66"/>
        <v>24480</v>
      </c>
      <c r="I548" s="145"/>
      <c r="J548" s="145"/>
      <c r="K548" s="145"/>
      <c r="L548" s="145">
        <v>24480</v>
      </c>
      <c r="M548" s="146"/>
      <c r="N548" s="146"/>
      <c r="O548" s="147"/>
      <c r="P548" s="25"/>
    </row>
    <row r="549" spans="1:16" ht="31.5">
      <c r="A549" s="595"/>
      <c r="B549" s="598"/>
      <c r="C549" s="167"/>
      <c r="D549" s="14" t="s">
        <v>1969</v>
      </c>
      <c r="E549" s="142"/>
      <c r="F549" s="143"/>
      <c r="G549" s="142"/>
      <c r="H549" s="144">
        <f t="shared" si="66"/>
        <v>82900</v>
      </c>
      <c r="I549" s="145"/>
      <c r="J549" s="145"/>
      <c r="K549" s="145"/>
      <c r="L549" s="241">
        <v>82900</v>
      </c>
      <c r="M549" s="146"/>
      <c r="N549" s="146"/>
      <c r="O549" s="147"/>
      <c r="P549" s="25"/>
    </row>
    <row r="550" spans="1:16" ht="31.5">
      <c r="A550" s="595"/>
      <c r="B550" s="598"/>
      <c r="C550" s="167"/>
      <c r="D550" s="14" t="s">
        <v>1970</v>
      </c>
      <c r="E550" s="142"/>
      <c r="F550" s="143"/>
      <c r="G550" s="142"/>
      <c r="H550" s="144">
        <f t="shared" si="66"/>
        <v>14000</v>
      </c>
      <c r="I550" s="145"/>
      <c r="J550" s="145"/>
      <c r="K550" s="145"/>
      <c r="L550" s="241">
        <v>14000</v>
      </c>
      <c r="M550" s="146"/>
      <c r="N550" s="146"/>
      <c r="O550" s="147"/>
      <c r="P550" s="25"/>
    </row>
    <row r="551" spans="1:16" ht="31.5">
      <c r="A551" s="595"/>
      <c r="B551" s="598"/>
      <c r="C551" s="167"/>
      <c r="D551" s="262" t="s">
        <v>1971</v>
      </c>
      <c r="E551" s="142"/>
      <c r="F551" s="143"/>
      <c r="G551" s="142"/>
      <c r="H551" s="144">
        <f t="shared" si="66"/>
        <v>40000</v>
      </c>
      <c r="I551" s="145"/>
      <c r="J551" s="145"/>
      <c r="K551" s="145"/>
      <c r="L551" s="241">
        <v>40000</v>
      </c>
      <c r="M551" s="146"/>
      <c r="N551" s="146"/>
      <c r="O551" s="147"/>
      <c r="P551" s="25"/>
    </row>
    <row r="552" spans="1:16" ht="31.5">
      <c r="A552" s="595"/>
      <c r="B552" s="598"/>
      <c r="C552" s="167"/>
      <c r="D552" s="262" t="s">
        <v>1816</v>
      </c>
      <c r="E552" s="142"/>
      <c r="F552" s="143"/>
      <c r="G552" s="142"/>
      <c r="H552" s="144">
        <f t="shared" si="66"/>
        <v>31000</v>
      </c>
      <c r="I552" s="145"/>
      <c r="J552" s="145"/>
      <c r="K552" s="145"/>
      <c r="L552" s="241">
        <v>31000</v>
      </c>
      <c r="M552" s="146"/>
      <c r="N552" s="146"/>
      <c r="O552" s="147"/>
      <c r="P552" s="25"/>
    </row>
    <row r="553" spans="1:16" ht="63">
      <c r="A553" s="595"/>
      <c r="B553" s="598"/>
      <c r="C553" s="167"/>
      <c r="D553" s="262" t="s">
        <v>502</v>
      </c>
      <c r="E553" s="142"/>
      <c r="F553" s="143"/>
      <c r="G553" s="142"/>
      <c r="H553" s="144">
        <f t="shared" si="66"/>
        <v>12000</v>
      </c>
      <c r="I553" s="145"/>
      <c r="J553" s="145"/>
      <c r="K553" s="145"/>
      <c r="L553" s="241">
        <v>12000</v>
      </c>
      <c r="M553" s="146"/>
      <c r="N553" s="146"/>
      <c r="O553" s="147"/>
      <c r="P553" s="25"/>
    </row>
    <row r="554" spans="1:16" ht="48" customHeight="1">
      <c r="A554" s="595"/>
      <c r="B554" s="598"/>
      <c r="C554" s="167"/>
      <c r="D554" s="262" t="s">
        <v>1235</v>
      </c>
      <c r="E554" s="142"/>
      <c r="F554" s="143"/>
      <c r="G554" s="142"/>
      <c r="H554" s="144">
        <f t="shared" si="66"/>
        <v>12800</v>
      </c>
      <c r="I554" s="145"/>
      <c r="J554" s="145"/>
      <c r="K554" s="145"/>
      <c r="L554" s="241">
        <v>12800</v>
      </c>
      <c r="M554" s="146"/>
      <c r="N554" s="146"/>
      <c r="O554" s="147"/>
      <c r="P554" s="25"/>
    </row>
    <row r="555" spans="1:16" ht="31.5">
      <c r="A555" s="596"/>
      <c r="B555" s="599"/>
      <c r="C555" s="167"/>
      <c r="D555" s="263" t="s">
        <v>1236</v>
      </c>
      <c r="E555" s="142"/>
      <c r="F555" s="143"/>
      <c r="G555" s="142"/>
      <c r="H555" s="144">
        <f t="shared" si="66"/>
        <v>10000</v>
      </c>
      <c r="I555" s="145"/>
      <c r="J555" s="145"/>
      <c r="K555" s="145"/>
      <c r="L555" s="241">
        <v>10000</v>
      </c>
      <c r="M555" s="146"/>
      <c r="N555" s="146"/>
      <c r="O555" s="147"/>
      <c r="P555" s="25"/>
    </row>
    <row r="556" spans="1:16" ht="37.5" customHeight="1" hidden="1">
      <c r="A556" s="260" t="s">
        <v>1213</v>
      </c>
      <c r="B556" s="227" t="s">
        <v>1214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492</v>
      </c>
      <c r="B558" s="593" t="s">
        <v>603</v>
      </c>
      <c r="C558" s="593"/>
      <c r="D558" s="59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0" t="s">
        <v>625</v>
      </c>
      <c r="B559" s="569" t="s">
        <v>1224</v>
      </c>
      <c r="C559" s="195"/>
      <c r="D559" s="136" t="s">
        <v>1375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67"/>
      <c r="B560" s="570"/>
      <c r="C560" s="135" t="s">
        <v>35</v>
      </c>
      <c r="D560" s="141" t="s">
        <v>36</v>
      </c>
      <c r="E560" s="142"/>
      <c r="F560" s="143"/>
      <c r="G560" s="142"/>
      <c r="H560" s="144">
        <f t="shared" si="68"/>
        <v>0</v>
      </c>
      <c r="I560" s="145"/>
      <c r="J560" s="145"/>
      <c r="K560" s="145"/>
      <c r="L560" s="145">
        <f>42.6-42.6</f>
        <v>0</v>
      </c>
      <c r="M560" s="146"/>
      <c r="N560" s="146"/>
      <c r="O560" s="239"/>
      <c r="P560" s="25"/>
    </row>
    <row r="561" spans="1:17" s="45" customFormat="1" ht="31.5" customHeight="1" hidden="1">
      <c r="A561" s="567"/>
      <c r="B561" s="570"/>
      <c r="C561" s="135" t="s">
        <v>1376</v>
      </c>
      <c r="D561" s="141" t="s">
        <v>1377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493</v>
      </c>
      <c r="B563" s="593" t="s">
        <v>1378</v>
      </c>
      <c r="C563" s="593"/>
      <c r="D563" s="59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0" t="s">
        <v>625</v>
      </c>
      <c r="B564" s="569" t="s">
        <v>1224</v>
      </c>
      <c r="C564" s="135"/>
      <c r="D564" s="136" t="s">
        <v>1222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67"/>
      <c r="B565" s="570"/>
      <c r="C565" s="135" t="s">
        <v>35</v>
      </c>
      <c r="D565" s="141" t="s">
        <v>36</v>
      </c>
      <c r="E565" s="142"/>
      <c r="F565" s="143"/>
      <c r="G565" s="142"/>
      <c r="H565" s="144">
        <f t="shared" si="68"/>
        <v>0</v>
      </c>
      <c r="I565" s="145"/>
      <c r="J565" s="145"/>
      <c r="K565" s="145"/>
      <c r="L565" s="145"/>
      <c r="M565" s="146"/>
      <c r="N565" s="146"/>
      <c r="O565" s="239"/>
      <c r="P565" s="25"/>
      <c r="Q565" s="22"/>
    </row>
    <row r="566" spans="1:17" s="30" customFormat="1" ht="15.75">
      <c r="A566" s="235">
        <v>100000</v>
      </c>
      <c r="B566" s="613" t="s">
        <v>1379</v>
      </c>
      <c r="C566" s="614"/>
      <c r="D566" s="61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2">
        <v>100102</v>
      </c>
      <c r="B567" s="592" t="s">
        <v>1380</v>
      </c>
      <c r="C567" s="135"/>
      <c r="D567" s="216" t="s">
        <v>1222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2"/>
      <c r="B568" s="592"/>
      <c r="C568" s="135" t="s">
        <v>1381</v>
      </c>
      <c r="D568" s="217" t="s">
        <v>1382</v>
      </c>
      <c r="E568" s="142"/>
      <c r="F568" s="143"/>
      <c r="G568" s="142"/>
      <c r="H568" s="144">
        <f t="shared" si="68"/>
        <v>0</v>
      </c>
      <c r="I568" s="145"/>
      <c r="J568" s="145"/>
      <c r="K568" s="145"/>
      <c r="L568" s="145"/>
      <c r="M568" s="146"/>
      <c r="N568" s="146"/>
      <c r="O568" s="147"/>
      <c r="P568" s="25"/>
      <c r="Q568" s="22"/>
    </row>
    <row r="569" spans="1:17" s="45" customFormat="1" ht="47.25">
      <c r="A569" s="592"/>
      <c r="B569" s="592"/>
      <c r="C569" s="135" t="s">
        <v>1383</v>
      </c>
      <c r="D569" s="217" t="s">
        <v>1384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2"/>
      <c r="B570" s="592"/>
      <c r="C570" s="135"/>
      <c r="D570" s="265" t="s">
        <v>1150</v>
      </c>
      <c r="E570" s="142"/>
      <c r="F570" s="143"/>
      <c r="G570" s="142"/>
      <c r="H570" s="144">
        <f t="shared" si="68"/>
        <v>0</v>
      </c>
      <c r="I570" s="145"/>
      <c r="J570" s="145"/>
      <c r="K570" s="145"/>
      <c r="L570" s="145"/>
      <c r="M570" s="146"/>
      <c r="N570" s="146"/>
      <c r="O570" s="147"/>
      <c r="P570" s="25"/>
      <c r="Q570" s="22"/>
    </row>
    <row r="571" spans="1:17" s="45" customFormat="1" ht="31.5" hidden="1">
      <c r="A571" s="592"/>
      <c r="B571" s="592"/>
      <c r="C571" s="135" t="s">
        <v>1151</v>
      </c>
      <c r="D571" s="68" t="s">
        <v>1152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2"/>
      <c r="B572" s="592"/>
      <c r="C572" s="135" t="s">
        <v>1153</v>
      </c>
      <c r="D572" s="68" t="s">
        <v>1981</v>
      </c>
      <c r="E572" s="142"/>
      <c r="F572" s="143"/>
      <c r="G572" s="142"/>
      <c r="H572" s="144">
        <f t="shared" si="68"/>
        <v>0</v>
      </c>
      <c r="I572" s="145"/>
      <c r="J572" s="145"/>
      <c r="K572" s="145"/>
      <c r="L572" s="49"/>
      <c r="M572" s="146"/>
      <c r="N572" s="146"/>
      <c r="O572" s="147"/>
      <c r="P572" s="25"/>
      <c r="Q572" s="22"/>
    </row>
    <row r="573" spans="1:17" s="45" customFormat="1" ht="63" hidden="1">
      <c r="A573" s="592"/>
      <c r="B573" s="592"/>
      <c r="C573" s="135" t="s">
        <v>1982</v>
      </c>
      <c r="D573" s="68" t="s">
        <v>1394</v>
      </c>
      <c r="E573" s="142"/>
      <c r="F573" s="143"/>
      <c r="G573" s="142"/>
      <c r="H573" s="144">
        <f t="shared" si="68"/>
        <v>0</v>
      </c>
      <c r="I573" s="145"/>
      <c r="J573" s="145"/>
      <c r="K573" s="145"/>
      <c r="L573" s="49"/>
      <c r="M573" s="146"/>
      <c r="N573" s="146"/>
      <c r="O573" s="147"/>
      <c r="P573" s="25"/>
      <c r="Q573" s="22"/>
    </row>
    <row r="574" spans="1:16" ht="63" hidden="1">
      <c r="A574" s="592"/>
      <c r="B574" s="592"/>
      <c r="C574" s="135" t="s">
        <v>1395</v>
      </c>
      <c r="D574" s="68" t="s">
        <v>1336</v>
      </c>
      <c r="E574" s="142"/>
      <c r="F574" s="143"/>
      <c r="G574" s="142"/>
      <c r="H574" s="144">
        <f t="shared" si="68"/>
        <v>0</v>
      </c>
      <c r="I574" s="145"/>
      <c r="J574" s="145"/>
      <c r="K574" s="145"/>
      <c r="L574" s="49"/>
      <c r="M574" s="146"/>
      <c r="N574" s="146"/>
      <c r="O574" s="147"/>
      <c r="P574" s="25"/>
    </row>
    <row r="575" spans="1:16" ht="15.75" hidden="1">
      <c r="A575" s="592"/>
      <c r="B575" s="592"/>
      <c r="C575" s="135"/>
      <c r="D575" s="68" t="s">
        <v>740</v>
      </c>
      <c r="E575" s="142"/>
      <c r="F575" s="143"/>
      <c r="G575" s="142"/>
      <c r="H575" s="144">
        <f t="shared" si="68"/>
        <v>0</v>
      </c>
      <c r="I575" s="145"/>
      <c r="J575" s="145"/>
      <c r="K575" s="145"/>
      <c r="L575" s="49"/>
      <c r="M575" s="146"/>
      <c r="N575" s="146"/>
      <c r="O575" s="147"/>
      <c r="P575" s="25"/>
    </row>
    <row r="576" spans="1:16" ht="47.25" hidden="1">
      <c r="A576" s="592"/>
      <c r="B576" s="592"/>
      <c r="C576" s="135"/>
      <c r="D576" s="68" t="s">
        <v>741</v>
      </c>
      <c r="E576" s="142"/>
      <c r="F576" s="143"/>
      <c r="G576" s="142"/>
      <c r="H576" s="144">
        <f t="shared" si="68"/>
        <v>0</v>
      </c>
      <c r="I576" s="145"/>
      <c r="J576" s="145"/>
      <c r="K576" s="145"/>
      <c r="L576" s="49"/>
      <c r="M576" s="146"/>
      <c r="N576" s="146"/>
      <c r="O576" s="147"/>
      <c r="P576" s="25"/>
    </row>
    <row r="577" spans="1:16" ht="47.25" hidden="1">
      <c r="A577" s="592"/>
      <c r="B577" s="592"/>
      <c r="C577" s="135"/>
      <c r="D577" s="68" t="s">
        <v>742</v>
      </c>
      <c r="E577" s="142"/>
      <c r="F577" s="143"/>
      <c r="G577" s="142"/>
      <c r="H577" s="144">
        <f t="shared" si="68"/>
        <v>0</v>
      </c>
      <c r="I577" s="145"/>
      <c r="J577" s="145"/>
      <c r="K577" s="145"/>
      <c r="L577" s="49"/>
      <c r="M577" s="146"/>
      <c r="N577" s="146"/>
      <c r="O577" s="147"/>
      <c r="P577" s="25"/>
    </row>
    <row r="578" spans="1:16" ht="31.5" hidden="1">
      <c r="A578" s="592"/>
      <c r="B578" s="592"/>
      <c r="C578" s="135"/>
      <c r="D578" s="68" t="s">
        <v>125</v>
      </c>
      <c r="E578" s="142"/>
      <c r="F578" s="143"/>
      <c r="G578" s="142"/>
      <c r="H578" s="144">
        <f t="shared" si="68"/>
        <v>0</v>
      </c>
      <c r="I578" s="145"/>
      <c r="J578" s="145"/>
      <c r="K578" s="145"/>
      <c r="L578" s="49"/>
      <c r="M578" s="146"/>
      <c r="N578" s="146"/>
      <c r="O578" s="147"/>
      <c r="P578" s="25"/>
    </row>
    <row r="579" spans="1:16" ht="31.5" hidden="1">
      <c r="A579" s="592"/>
      <c r="B579" s="592"/>
      <c r="C579" s="135"/>
      <c r="D579" s="68" t="s">
        <v>1123</v>
      </c>
      <c r="E579" s="142"/>
      <c r="F579" s="143"/>
      <c r="G579" s="142"/>
      <c r="H579" s="144">
        <f t="shared" si="68"/>
        <v>0</v>
      </c>
      <c r="I579" s="145"/>
      <c r="J579" s="145"/>
      <c r="K579" s="145"/>
      <c r="L579" s="49"/>
      <c r="M579" s="146"/>
      <c r="N579" s="146"/>
      <c r="O579" s="147"/>
      <c r="P579" s="25"/>
    </row>
    <row r="580" spans="1:16" ht="31.5" hidden="1">
      <c r="A580" s="592"/>
      <c r="B580" s="592"/>
      <c r="C580" s="135"/>
      <c r="D580" s="68" t="s">
        <v>601</v>
      </c>
      <c r="E580" s="142"/>
      <c r="F580" s="143"/>
      <c r="G580" s="142"/>
      <c r="H580" s="144">
        <f t="shared" si="68"/>
        <v>0</v>
      </c>
      <c r="I580" s="145"/>
      <c r="J580" s="145"/>
      <c r="K580" s="145"/>
      <c r="L580" s="49"/>
      <c r="M580" s="146"/>
      <c r="N580" s="146"/>
      <c r="O580" s="147"/>
      <c r="P580" s="25"/>
    </row>
    <row r="581" spans="1:16" ht="31.5" hidden="1">
      <c r="A581" s="592"/>
      <c r="B581" s="592"/>
      <c r="C581" s="135"/>
      <c r="D581" s="68" t="s">
        <v>1230</v>
      </c>
      <c r="E581" s="142"/>
      <c r="F581" s="143"/>
      <c r="G581" s="142"/>
      <c r="H581" s="144">
        <f t="shared" si="68"/>
        <v>0</v>
      </c>
      <c r="I581" s="145"/>
      <c r="J581" s="145"/>
      <c r="K581" s="145"/>
      <c r="L581" s="49"/>
      <c r="M581" s="146"/>
      <c r="N581" s="146"/>
      <c r="O581" s="147"/>
      <c r="P581" s="25"/>
    </row>
    <row r="582" spans="1:16" ht="31.5" hidden="1">
      <c r="A582" s="592"/>
      <c r="B582" s="592"/>
      <c r="C582" s="135"/>
      <c r="D582" s="68" t="s">
        <v>1166</v>
      </c>
      <c r="E582" s="142"/>
      <c r="F582" s="143"/>
      <c r="G582" s="142"/>
      <c r="H582" s="144">
        <f t="shared" si="68"/>
        <v>0</v>
      </c>
      <c r="I582" s="145"/>
      <c r="J582" s="145"/>
      <c r="K582" s="145"/>
      <c r="L582" s="49"/>
      <c r="M582" s="146"/>
      <c r="N582" s="146"/>
      <c r="O582" s="147"/>
      <c r="P582" s="25"/>
    </row>
    <row r="583" spans="1:16" ht="47.25" hidden="1">
      <c r="A583" s="592"/>
      <c r="B583" s="592"/>
      <c r="C583" s="135"/>
      <c r="D583" s="68" t="s">
        <v>1167</v>
      </c>
      <c r="E583" s="142"/>
      <c r="F583" s="143"/>
      <c r="G583" s="142"/>
      <c r="H583" s="144">
        <f t="shared" si="68"/>
        <v>0</v>
      </c>
      <c r="I583" s="145"/>
      <c r="J583" s="145"/>
      <c r="K583" s="145"/>
      <c r="L583" s="49"/>
      <c r="M583" s="146"/>
      <c r="N583" s="146"/>
      <c r="O583" s="147"/>
      <c r="P583" s="25"/>
    </row>
    <row r="584" spans="1:16" ht="31.5" hidden="1">
      <c r="A584" s="592"/>
      <c r="B584" s="592"/>
      <c r="C584" s="135"/>
      <c r="D584" s="68" t="s">
        <v>1791</v>
      </c>
      <c r="E584" s="142"/>
      <c r="F584" s="143"/>
      <c r="G584" s="142"/>
      <c r="H584" s="144">
        <f t="shared" si="68"/>
        <v>0</v>
      </c>
      <c r="I584" s="145"/>
      <c r="J584" s="145"/>
      <c r="K584" s="145"/>
      <c r="L584" s="49"/>
      <c r="M584" s="146"/>
      <c r="N584" s="146"/>
      <c r="O584" s="147"/>
      <c r="P584" s="25"/>
    </row>
    <row r="585" spans="1:16" ht="15.75" hidden="1">
      <c r="A585" s="592"/>
      <c r="B585" s="592"/>
      <c r="C585" s="135"/>
      <c r="D585" s="68" t="s">
        <v>1792</v>
      </c>
      <c r="E585" s="142"/>
      <c r="F585" s="143"/>
      <c r="G585" s="142"/>
      <c r="H585" s="144">
        <f t="shared" si="68"/>
        <v>0</v>
      </c>
      <c r="I585" s="145"/>
      <c r="J585" s="145"/>
      <c r="K585" s="145"/>
      <c r="L585" s="49"/>
      <c r="M585" s="146"/>
      <c r="N585" s="146"/>
      <c r="O585" s="147"/>
      <c r="P585" s="25"/>
    </row>
    <row r="586" spans="1:16" ht="31.5" hidden="1">
      <c r="A586" s="592"/>
      <c r="B586" s="592"/>
      <c r="C586" s="135"/>
      <c r="D586" s="68" t="s">
        <v>1793</v>
      </c>
      <c r="E586" s="142"/>
      <c r="F586" s="143"/>
      <c r="G586" s="142"/>
      <c r="H586" s="144">
        <f t="shared" si="68"/>
        <v>0</v>
      </c>
      <c r="I586" s="145"/>
      <c r="J586" s="145"/>
      <c r="K586" s="145"/>
      <c r="L586" s="49"/>
      <c r="M586" s="146"/>
      <c r="N586" s="146"/>
      <c r="O586" s="147"/>
      <c r="P586" s="25"/>
    </row>
    <row r="587" spans="1:16" ht="31.5" hidden="1">
      <c r="A587" s="592"/>
      <c r="B587" s="592"/>
      <c r="C587" s="135"/>
      <c r="D587" s="68" t="s">
        <v>1794</v>
      </c>
      <c r="E587" s="142"/>
      <c r="F587" s="143"/>
      <c r="G587" s="142"/>
      <c r="H587" s="144">
        <f t="shared" si="68"/>
        <v>0</v>
      </c>
      <c r="I587" s="145"/>
      <c r="J587" s="145"/>
      <c r="K587" s="145"/>
      <c r="L587" s="49"/>
      <c r="M587" s="146"/>
      <c r="N587" s="146"/>
      <c r="O587" s="147"/>
      <c r="P587" s="25"/>
    </row>
    <row r="588" spans="1:16" ht="31.5" hidden="1">
      <c r="A588" s="592"/>
      <c r="B588" s="592"/>
      <c r="C588" s="135"/>
      <c r="D588" s="68" t="s">
        <v>1795</v>
      </c>
      <c r="E588" s="142"/>
      <c r="F588" s="143"/>
      <c r="G588" s="142"/>
      <c r="H588" s="144">
        <f t="shared" si="68"/>
        <v>0</v>
      </c>
      <c r="I588" s="145"/>
      <c r="J588" s="145"/>
      <c r="K588" s="145"/>
      <c r="L588" s="49"/>
      <c r="M588" s="146"/>
      <c r="N588" s="146"/>
      <c r="O588" s="147"/>
      <c r="P588" s="25"/>
    </row>
    <row r="589" spans="1:16" ht="31.5" hidden="1">
      <c r="A589" s="592"/>
      <c r="B589" s="592"/>
      <c r="C589" s="135"/>
      <c r="D589" s="68" t="s">
        <v>1875</v>
      </c>
      <c r="E589" s="142"/>
      <c r="F589" s="143"/>
      <c r="G589" s="142"/>
      <c r="H589" s="144">
        <f t="shared" si="68"/>
        <v>0</v>
      </c>
      <c r="I589" s="145"/>
      <c r="J589" s="145"/>
      <c r="K589" s="145"/>
      <c r="L589" s="49"/>
      <c r="M589" s="146"/>
      <c r="N589" s="146"/>
      <c r="O589" s="147"/>
      <c r="P589" s="25"/>
    </row>
    <row r="590" spans="1:16" ht="31.5" hidden="1">
      <c r="A590" s="592"/>
      <c r="B590" s="592"/>
      <c r="C590" s="135"/>
      <c r="D590" s="68" t="s">
        <v>1876</v>
      </c>
      <c r="E590" s="142"/>
      <c r="F590" s="143"/>
      <c r="G590" s="142"/>
      <c r="H590" s="144">
        <f t="shared" si="68"/>
        <v>0</v>
      </c>
      <c r="I590" s="145"/>
      <c r="J590" s="145"/>
      <c r="K590" s="145"/>
      <c r="L590" s="49"/>
      <c r="M590" s="146"/>
      <c r="N590" s="146"/>
      <c r="O590" s="147"/>
      <c r="P590" s="25"/>
    </row>
    <row r="591" spans="1:16" ht="31.5" hidden="1">
      <c r="A591" s="592"/>
      <c r="B591" s="592"/>
      <c r="C591" s="135"/>
      <c r="D591" s="68" t="s">
        <v>349</v>
      </c>
      <c r="E591" s="142"/>
      <c r="F591" s="143"/>
      <c r="G591" s="142"/>
      <c r="H591" s="144">
        <f t="shared" si="68"/>
        <v>0</v>
      </c>
      <c r="I591" s="145"/>
      <c r="J591" s="145"/>
      <c r="K591" s="145"/>
      <c r="L591" s="49"/>
      <c r="M591" s="146"/>
      <c r="N591" s="146"/>
      <c r="O591" s="147"/>
      <c r="P591" s="25"/>
    </row>
    <row r="592" spans="1:16" ht="15.75" hidden="1">
      <c r="A592" s="592"/>
      <c r="B592" s="592"/>
      <c r="C592" s="135"/>
      <c r="D592" s="68" t="s">
        <v>350</v>
      </c>
      <c r="E592" s="142"/>
      <c r="F592" s="143"/>
      <c r="G592" s="142"/>
      <c r="H592" s="144">
        <f t="shared" si="68"/>
        <v>0</v>
      </c>
      <c r="I592" s="145"/>
      <c r="J592" s="145"/>
      <c r="K592" s="145"/>
      <c r="L592" s="49"/>
      <c r="M592" s="146"/>
      <c r="N592" s="146"/>
      <c r="O592" s="147"/>
      <c r="P592" s="25"/>
    </row>
    <row r="593" spans="1:17" s="45" customFormat="1" ht="31.5" hidden="1">
      <c r="A593" s="592"/>
      <c r="B593" s="592"/>
      <c r="C593" s="135"/>
      <c r="D593" s="68" t="s">
        <v>351</v>
      </c>
      <c r="E593" s="142"/>
      <c r="F593" s="143"/>
      <c r="G593" s="142"/>
      <c r="H593" s="144">
        <f t="shared" si="68"/>
        <v>0</v>
      </c>
      <c r="I593" s="145"/>
      <c r="J593" s="145"/>
      <c r="K593" s="145"/>
      <c r="L593" s="49"/>
      <c r="M593" s="146"/>
      <c r="N593" s="146"/>
      <c r="O593" s="147"/>
      <c r="P593" s="25"/>
      <c r="Q593" s="22"/>
    </row>
    <row r="594" spans="1:17" s="45" customFormat="1" ht="15.75" hidden="1">
      <c r="A594" s="592"/>
      <c r="B594" s="592"/>
      <c r="C594" s="135"/>
      <c r="D594" s="68"/>
      <c r="E594" s="142"/>
      <c r="F594" s="143"/>
      <c r="G594" s="142"/>
      <c r="H594" s="144"/>
      <c r="I594" s="145"/>
      <c r="J594" s="145"/>
      <c r="K594" s="145"/>
      <c r="L594" s="49"/>
      <c r="M594" s="146"/>
      <c r="N594" s="146"/>
      <c r="O594" s="147"/>
      <c r="P594" s="25"/>
      <c r="Q594" s="22"/>
    </row>
    <row r="595" spans="1:17" s="45" customFormat="1" ht="15.75" hidden="1">
      <c r="A595" s="592"/>
      <c r="B595" s="592"/>
      <c r="C595" s="135"/>
      <c r="D595" s="68"/>
      <c r="E595" s="142"/>
      <c r="F595" s="143"/>
      <c r="G595" s="142"/>
      <c r="H595" s="144"/>
      <c r="I595" s="145"/>
      <c r="J595" s="145"/>
      <c r="K595" s="145"/>
      <c r="L595" s="49"/>
      <c r="M595" s="146"/>
      <c r="N595" s="146"/>
      <c r="O595" s="147"/>
      <c r="P595" s="25"/>
      <c r="Q595" s="22"/>
    </row>
    <row r="596" spans="1:17" s="45" customFormat="1" ht="15.75" hidden="1">
      <c r="A596" s="592"/>
      <c r="B596" s="592"/>
      <c r="C596" s="135"/>
      <c r="D596" s="68"/>
      <c r="E596" s="142"/>
      <c r="F596" s="143"/>
      <c r="G596" s="142"/>
      <c r="H596" s="144"/>
      <c r="I596" s="145"/>
      <c r="J596" s="145"/>
      <c r="K596" s="145"/>
      <c r="L596" s="49"/>
      <c r="M596" s="146"/>
      <c r="N596" s="146"/>
      <c r="O596" s="147"/>
      <c r="P596" s="25"/>
      <c r="Q596" s="22"/>
    </row>
    <row r="597" spans="1:17" s="45" customFormat="1" ht="15.75" hidden="1">
      <c r="A597" s="592"/>
      <c r="B597" s="592"/>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2"/>
      <c r="B598" s="592"/>
      <c r="C598" s="135"/>
      <c r="D598" s="68"/>
      <c r="E598" s="142"/>
      <c r="F598" s="143"/>
      <c r="G598" s="142"/>
      <c r="H598" s="144">
        <f t="shared" si="74"/>
        <v>0</v>
      </c>
      <c r="I598" s="145"/>
      <c r="J598" s="145"/>
      <c r="K598" s="145"/>
      <c r="L598" s="49"/>
      <c r="M598" s="146"/>
      <c r="N598" s="146"/>
      <c r="O598" s="147"/>
      <c r="P598" s="25"/>
      <c r="Q598" s="22"/>
    </row>
    <row r="599" spans="1:17" s="45" customFormat="1" ht="47.25" hidden="1">
      <c r="A599" s="592"/>
      <c r="B599" s="592"/>
      <c r="C599" s="135" t="s">
        <v>352</v>
      </c>
      <c r="D599" s="68" t="s">
        <v>353</v>
      </c>
      <c r="E599" s="142"/>
      <c r="F599" s="143"/>
      <c r="G599" s="142"/>
      <c r="H599" s="144">
        <f t="shared" si="74"/>
        <v>0</v>
      </c>
      <c r="I599" s="145"/>
      <c r="J599" s="145"/>
      <c r="K599" s="145"/>
      <c r="L599" s="49"/>
      <c r="M599" s="146"/>
      <c r="N599" s="146"/>
      <c r="O599" s="147"/>
      <c r="P599" s="25"/>
      <c r="Q599" s="22"/>
    </row>
    <row r="600" spans="1:63" s="54" customFormat="1" ht="15.75" customHeight="1" hidden="1">
      <c r="A600" s="592">
        <v>100106</v>
      </c>
      <c r="B600" s="592" t="s">
        <v>1832</v>
      </c>
      <c r="C600" s="195"/>
      <c r="D600" s="216" t="s">
        <v>1222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2"/>
      <c r="B601" s="592"/>
      <c r="C601" s="135" t="s">
        <v>354</v>
      </c>
      <c r="D601" s="217" t="s">
        <v>1154</v>
      </c>
      <c r="E601" s="142"/>
      <c r="F601" s="143"/>
      <c r="G601" s="142"/>
      <c r="H601" s="144">
        <f t="shared" si="74"/>
        <v>0</v>
      </c>
      <c r="I601" s="145"/>
      <c r="J601" s="145"/>
      <c r="K601" s="145"/>
      <c r="L601" s="145"/>
      <c r="M601" s="146"/>
      <c r="N601" s="146"/>
      <c r="O601" s="239"/>
      <c r="P601" s="25"/>
      <c r="Q601" s="22"/>
    </row>
    <row r="602" spans="1:17" s="45" customFormat="1" ht="47.25" hidden="1">
      <c r="A602" s="592"/>
      <c r="B602" s="592"/>
      <c r="C602" s="135"/>
      <c r="D602" s="217" t="s">
        <v>1848</v>
      </c>
      <c r="E602" s="142"/>
      <c r="F602" s="143"/>
      <c r="G602" s="142"/>
      <c r="H602" s="144">
        <f t="shared" si="74"/>
        <v>0</v>
      </c>
      <c r="I602" s="145"/>
      <c r="J602" s="145"/>
      <c r="K602" s="145"/>
      <c r="L602" s="145"/>
      <c r="M602" s="146"/>
      <c r="N602" s="146"/>
      <c r="O602" s="239"/>
      <c r="P602" s="25"/>
      <c r="Q602" s="22"/>
    </row>
    <row r="603" spans="1:17" s="45" customFormat="1" ht="47.25" hidden="1">
      <c r="A603" s="592"/>
      <c r="B603" s="592"/>
      <c r="C603" s="266" t="s">
        <v>1849</v>
      </c>
      <c r="D603" s="217" t="s">
        <v>337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69">
        <v>100203</v>
      </c>
      <c r="B604" s="569" t="s">
        <v>1992</v>
      </c>
      <c r="C604" s="267"/>
      <c r="D604" s="216" t="s">
        <v>1222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70"/>
      <c r="B605" s="570"/>
      <c r="C605" s="266"/>
      <c r="D605" s="217" t="s">
        <v>338</v>
      </c>
      <c r="E605" s="142"/>
      <c r="F605" s="143"/>
      <c r="G605" s="142"/>
      <c r="H605" s="144">
        <f t="shared" si="74"/>
        <v>0</v>
      </c>
      <c r="I605" s="145"/>
      <c r="J605" s="145"/>
      <c r="K605" s="145"/>
      <c r="L605" s="145">
        <f>500-500</f>
        <v>0</v>
      </c>
      <c r="M605" s="146"/>
      <c r="N605" s="146"/>
      <c r="O605" s="146"/>
      <c r="P605" s="25"/>
      <c r="Q605" s="22"/>
    </row>
    <row r="606" spans="1:17" s="45" customFormat="1" ht="31.5" hidden="1">
      <c r="A606" s="570"/>
      <c r="B606" s="570"/>
      <c r="C606" s="266"/>
      <c r="D606" s="14" t="s">
        <v>382</v>
      </c>
      <c r="E606" s="142"/>
      <c r="F606" s="143"/>
      <c r="G606" s="142"/>
      <c r="H606" s="144">
        <f t="shared" si="74"/>
        <v>0</v>
      </c>
      <c r="I606" s="145"/>
      <c r="J606" s="145"/>
      <c r="K606" s="145"/>
      <c r="L606" s="49"/>
      <c r="M606" s="146"/>
      <c r="N606" s="146"/>
      <c r="O606" s="239"/>
      <c r="P606" s="25"/>
      <c r="Q606" s="22"/>
    </row>
    <row r="607" spans="1:17" s="45" customFormat="1" ht="31.5" hidden="1">
      <c r="A607" s="570"/>
      <c r="B607" s="570"/>
      <c r="C607" s="266"/>
      <c r="D607" s="14" t="s">
        <v>606</v>
      </c>
      <c r="E607" s="142"/>
      <c r="F607" s="143"/>
      <c r="G607" s="142"/>
      <c r="H607" s="144">
        <f t="shared" si="74"/>
        <v>0</v>
      </c>
      <c r="I607" s="145"/>
      <c r="J607" s="145"/>
      <c r="K607" s="145"/>
      <c r="L607" s="49"/>
      <c r="M607" s="146"/>
      <c r="N607" s="146"/>
      <c r="O607" s="239"/>
      <c r="P607" s="25"/>
      <c r="Q607" s="22"/>
    </row>
    <row r="608" spans="1:17" s="45" customFormat="1" ht="31.5" hidden="1">
      <c r="A608" s="570"/>
      <c r="B608" s="570"/>
      <c r="C608" s="266"/>
      <c r="D608" s="14" t="s">
        <v>607</v>
      </c>
      <c r="E608" s="142"/>
      <c r="F608" s="143"/>
      <c r="G608" s="142"/>
      <c r="H608" s="144">
        <f t="shared" si="74"/>
        <v>0</v>
      </c>
      <c r="I608" s="145"/>
      <c r="J608" s="145"/>
      <c r="K608" s="145"/>
      <c r="L608" s="49"/>
      <c r="M608" s="146"/>
      <c r="N608" s="146"/>
      <c r="O608" s="239"/>
      <c r="P608" s="25"/>
      <c r="Q608" s="22"/>
    </row>
    <row r="609" spans="1:17" s="45" customFormat="1" ht="31.5" hidden="1">
      <c r="A609" s="570"/>
      <c r="B609" s="570"/>
      <c r="C609" s="266"/>
      <c r="D609" s="14" t="s">
        <v>1428</v>
      </c>
      <c r="E609" s="142"/>
      <c r="F609" s="143"/>
      <c r="G609" s="142"/>
      <c r="H609" s="144">
        <f t="shared" si="74"/>
        <v>0</v>
      </c>
      <c r="I609" s="145"/>
      <c r="J609" s="145"/>
      <c r="K609" s="145"/>
      <c r="L609" s="49"/>
      <c r="M609" s="146"/>
      <c r="N609" s="146"/>
      <c r="O609" s="239"/>
      <c r="P609" s="25"/>
      <c r="Q609" s="22"/>
    </row>
    <row r="610" spans="1:17" s="45" customFormat="1" ht="47.25" hidden="1">
      <c r="A610" s="570"/>
      <c r="B610" s="570"/>
      <c r="C610" s="266"/>
      <c r="D610" s="14" t="s">
        <v>1271</v>
      </c>
      <c r="E610" s="142"/>
      <c r="F610" s="143"/>
      <c r="G610" s="142"/>
      <c r="H610" s="144">
        <f t="shared" si="74"/>
        <v>0</v>
      </c>
      <c r="I610" s="145"/>
      <c r="J610" s="145"/>
      <c r="K610" s="145"/>
      <c r="L610" s="49"/>
      <c r="M610" s="146"/>
      <c r="N610" s="146"/>
      <c r="O610" s="239"/>
      <c r="P610" s="25"/>
      <c r="Q610" s="22"/>
    </row>
    <row r="611" spans="1:17" s="45" customFormat="1" ht="31.5" hidden="1">
      <c r="A611" s="570"/>
      <c r="B611" s="570"/>
      <c r="C611" s="266"/>
      <c r="D611" s="14" t="s">
        <v>1229</v>
      </c>
      <c r="E611" s="142"/>
      <c r="F611" s="143"/>
      <c r="G611" s="142"/>
      <c r="H611" s="144">
        <f t="shared" si="74"/>
        <v>0</v>
      </c>
      <c r="I611" s="145"/>
      <c r="J611" s="145"/>
      <c r="K611" s="145"/>
      <c r="L611" s="49"/>
      <c r="M611" s="146"/>
      <c r="N611" s="146"/>
      <c r="O611" s="239"/>
      <c r="P611" s="25"/>
      <c r="Q611" s="22"/>
    </row>
    <row r="612" spans="1:17" s="45" customFormat="1" ht="18.75" hidden="1">
      <c r="A612" s="561"/>
      <c r="B612" s="561"/>
      <c r="C612" s="266"/>
      <c r="D612" s="217" t="s">
        <v>186</v>
      </c>
      <c r="E612" s="142"/>
      <c r="F612" s="143"/>
      <c r="G612" s="142"/>
      <c r="H612" s="144">
        <f t="shared" si="74"/>
        <v>0</v>
      </c>
      <c r="I612" s="145"/>
      <c r="J612" s="145"/>
      <c r="K612" s="145"/>
      <c r="L612" s="173"/>
      <c r="M612" s="146"/>
      <c r="N612" s="146"/>
      <c r="O612" s="239"/>
      <c r="P612" s="25"/>
      <c r="Q612" s="22"/>
    </row>
    <row r="613" spans="1:63" s="28" customFormat="1" ht="15.75">
      <c r="A613" s="569">
        <v>150101</v>
      </c>
      <c r="B613" s="569" t="s">
        <v>1214</v>
      </c>
      <c r="C613" s="195"/>
      <c r="D613" s="216" t="s">
        <v>1222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70"/>
      <c r="B614" s="570"/>
      <c r="C614" s="135" t="s">
        <v>187</v>
      </c>
      <c r="D614" s="14" t="s">
        <v>1340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70"/>
      <c r="B615" s="570"/>
      <c r="C615" s="135" t="s">
        <v>8</v>
      </c>
      <c r="D615" s="14" t="s">
        <v>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70"/>
      <c r="B616" s="570"/>
      <c r="C616" s="268" t="s">
        <v>1147</v>
      </c>
      <c r="D616" s="14" t="s">
        <v>1360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70"/>
      <c r="B617" s="570"/>
      <c r="C617" s="268" t="s">
        <v>1361</v>
      </c>
      <c r="D617" s="14" t="s">
        <v>336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70"/>
      <c r="B618" s="570"/>
      <c r="C618" s="135" t="s">
        <v>1259</v>
      </c>
      <c r="D618" s="14" t="s">
        <v>1260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70"/>
      <c r="B619" s="570"/>
      <c r="C619" s="135" t="s">
        <v>1261</v>
      </c>
      <c r="D619" s="14" t="s">
        <v>1262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70"/>
      <c r="B620" s="570"/>
      <c r="C620" s="268" t="s">
        <v>1263</v>
      </c>
      <c r="D620" s="14" t="s">
        <v>1264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70"/>
      <c r="B621" s="570"/>
      <c r="C621" s="135" t="s">
        <v>1265</v>
      </c>
      <c r="D621" s="14" t="s">
        <v>1266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70"/>
      <c r="B622" s="570"/>
      <c r="C622" s="135" t="s">
        <v>1267</v>
      </c>
      <c r="D622" s="14" t="s">
        <v>597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70"/>
      <c r="B623" s="570"/>
      <c r="C623" s="135" t="s">
        <v>1429</v>
      </c>
      <c r="D623" s="14" t="s">
        <v>1430</v>
      </c>
      <c r="E623" s="142">
        <v>19.44</v>
      </c>
      <c r="F623" s="143">
        <f t="shared" si="78"/>
        <v>1</v>
      </c>
      <c r="G623" s="142">
        <v>19.44</v>
      </c>
      <c r="H623" s="144">
        <f t="shared" si="74"/>
        <v>0</v>
      </c>
      <c r="I623" s="145"/>
      <c r="J623" s="145"/>
      <c r="K623" s="145"/>
      <c r="L623" s="49"/>
      <c r="M623" s="146"/>
      <c r="N623" s="146"/>
      <c r="O623" s="239"/>
      <c r="P623" s="25"/>
    </row>
    <row r="624" spans="1:16" ht="31.5" customHeight="1" hidden="1">
      <c r="A624" s="570"/>
      <c r="B624" s="570"/>
      <c r="C624" s="268" t="s">
        <v>1431</v>
      </c>
      <c r="D624" s="14" t="s">
        <v>1432</v>
      </c>
      <c r="E624" s="142">
        <v>30.54</v>
      </c>
      <c r="F624" s="143">
        <f t="shared" si="78"/>
        <v>1</v>
      </c>
      <c r="G624" s="142">
        <v>30.54</v>
      </c>
      <c r="H624" s="144">
        <f t="shared" si="74"/>
        <v>0</v>
      </c>
      <c r="I624" s="145"/>
      <c r="J624" s="145"/>
      <c r="K624" s="145"/>
      <c r="L624" s="49"/>
      <c r="M624" s="146"/>
      <c r="N624" s="146"/>
      <c r="O624" s="239"/>
      <c r="P624" s="25"/>
    </row>
    <row r="625" spans="1:16" ht="31.5" customHeight="1" hidden="1">
      <c r="A625" s="570"/>
      <c r="B625" s="570"/>
      <c r="C625" s="135" t="s">
        <v>1433</v>
      </c>
      <c r="D625" s="14" t="s">
        <v>1434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70"/>
      <c r="B626" s="570"/>
      <c r="C626" s="135" t="s">
        <v>1435</v>
      </c>
      <c r="D626" s="14" t="s">
        <v>582</v>
      </c>
      <c r="E626" s="142"/>
      <c r="F626" s="143" t="e">
        <f t="shared" si="78"/>
        <v>#DIV/0!</v>
      </c>
      <c r="G626" s="142"/>
      <c r="H626" s="144">
        <f t="shared" si="74"/>
        <v>0</v>
      </c>
      <c r="I626" s="145"/>
      <c r="J626" s="145"/>
      <c r="K626" s="145"/>
      <c r="L626" s="49"/>
      <c r="M626" s="146"/>
      <c r="N626" s="146"/>
      <c r="O626" s="239"/>
      <c r="P626" s="25"/>
    </row>
    <row r="627" spans="1:16" ht="31.5" customHeight="1" hidden="1">
      <c r="A627" s="570"/>
      <c r="B627" s="570"/>
      <c r="C627" s="268" t="s">
        <v>583</v>
      </c>
      <c r="D627" s="14" t="s">
        <v>584</v>
      </c>
      <c r="E627" s="142">
        <v>8.448</v>
      </c>
      <c r="F627" s="143">
        <f t="shared" si="78"/>
        <v>1</v>
      </c>
      <c r="G627" s="142">
        <v>8.448</v>
      </c>
      <c r="H627" s="144">
        <f t="shared" si="74"/>
        <v>0</v>
      </c>
      <c r="I627" s="145"/>
      <c r="J627" s="145"/>
      <c r="K627" s="145"/>
      <c r="L627" s="49"/>
      <c r="M627" s="146"/>
      <c r="N627" s="146"/>
      <c r="O627" s="239"/>
      <c r="P627" s="25"/>
    </row>
    <row r="628" spans="1:16" ht="31.5" customHeight="1" hidden="1">
      <c r="A628" s="570"/>
      <c r="B628" s="570"/>
      <c r="C628" s="135" t="s">
        <v>585</v>
      </c>
      <c r="D628" s="14" t="s">
        <v>1004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70"/>
      <c r="B629" s="570"/>
      <c r="C629" s="135" t="s">
        <v>1005</v>
      </c>
      <c r="D629" s="14" t="s">
        <v>1000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70"/>
      <c r="B630" s="570"/>
      <c r="C630" s="135" t="s">
        <v>1001</v>
      </c>
      <c r="D630" s="14" t="s">
        <v>1728</v>
      </c>
      <c r="E630" s="142"/>
      <c r="F630" s="143" t="e">
        <f t="shared" si="78"/>
        <v>#DIV/0!</v>
      </c>
      <c r="G630" s="142"/>
      <c r="H630" s="144">
        <f t="shared" si="79"/>
        <v>0</v>
      </c>
      <c r="I630" s="145"/>
      <c r="J630" s="145"/>
      <c r="K630" s="145"/>
      <c r="L630" s="49"/>
      <c r="M630" s="146"/>
      <c r="N630" s="146"/>
      <c r="O630" s="239"/>
      <c r="P630" s="25"/>
    </row>
    <row r="631" spans="1:16" ht="31.5" customHeight="1" hidden="1">
      <c r="A631" s="570"/>
      <c r="B631" s="570"/>
      <c r="C631" s="135" t="s">
        <v>1729</v>
      </c>
      <c r="D631" s="14" t="s">
        <v>1730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70"/>
      <c r="B632" s="570"/>
      <c r="C632" s="266" t="s">
        <v>1731</v>
      </c>
      <c r="D632" s="14" t="s">
        <v>1732</v>
      </c>
      <c r="E632" s="142">
        <v>100</v>
      </c>
      <c r="F632" s="143">
        <f t="shared" si="78"/>
        <v>1</v>
      </c>
      <c r="G632" s="142">
        <v>100</v>
      </c>
      <c r="H632" s="144">
        <f t="shared" si="79"/>
        <v>0</v>
      </c>
      <c r="I632" s="145"/>
      <c r="J632" s="145"/>
      <c r="K632" s="145"/>
      <c r="L632" s="49"/>
      <c r="M632" s="146"/>
      <c r="N632" s="146"/>
      <c r="O632" s="239"/>
      <c r="P632" s="25"/>
    </row>
    <row r="633" spans="1:16" ht="31.5" customHeight="1" hidden="1">
      <c r="A633" s="570"/>
      <c r="B633" s="570"/>
      <c r="C633" s="266" t="s">
        <v>1733</v>
      </c>
      <c r="D633" s="14" t="s">
        <v>1823</v>
      </c>
      <c r="E633" s="142">
        <v>120</v>
      </c>
      <c r="F633" s="143">
        <f t="shared" si="78"/>
        <v>1</v>
      </c>
      <c r="G633" s="142">
        <v>120</v>
      </c>
      <c r="H633" s="144">
        <f t="shared" si="79"/>
        <v>0</v>
      </c>
      <c r="I633" s="145"/>
      <c r="J633" s="145"/>
      <c r="K633" s="145"/>
      <c r="L633" s="49"/>
      <c r="M633" s="146"/>
      <c r="N633" s="146"/>
      <c r="O633" s="239"/>
      <c r="P633" s="25"/>
    </row>
    <row r="634" spans="1:16" ht="31.5" customHeight="1" hidden="1">
      <c r="A634" s="570"/>
      <c r="B634" s="570"/>
      <c r="C634" s="266" t="s">
        <v>1824</v>
      </c>
      <c r="D634" s="14" t="s">
        <v>1825</v>
      </c>
      <c r="E634" s="142"/>
      <c r="F634" s="143" t="e">
        <f t="shared" si="78"/>
        <v>#DIV/0!</v>
      </c>
      <c r="G634" s="142"/>
      <c r="H634" s="144">
        <f t="shared" si="79"/>
        <v>0</v>
      </c>
      <c r="I634" s="145"/>
      <c r="J634" s="145"/>
      <c r="K634" s="145"/>
      <c r="L634" s="49"/>
      <c r="M634" s="146"/>
      <c r="N634" s="146"/>
      <c r="O634" s="239"/>
      <c r="P634" s="25"/>
    </row>
    <row r="635" spans="1:16" ht="31.5" customHeight="1" hidden="1">
      <c r="A635" s="570"/>
      <c r="B635" s="570"/>
      <c r="C635" s="266" t="s">
        <v>1826</v>
      </c>
      <c r="D635" s="14" t="s">
        <v>1827</v>
      </c>
      <c r="E635" s="142"/>
      <c r="F635" s="143" t="e">
        <f t="shared" si="78"/>
        <v>#DIV/0!</v>
      </c>
      <c r="G635" s="142"/>
      <c r="H635" s="144">
        <f t="shared" si="79"/>
        <v>0</v>
      </c>
      <c r="I635" s="145"/>
      <c r="J635" s="145"/>
      <c r="K635" s="145"/>
      <c r="L635" s="49"/>
      <c r="M635" s="146"/>
      <c r="N635" s="146"/>
      <c r="O635" s="239"/>
      <c r="P635" s="25"/>
    </row>
    <row r="636" spans="1:16" ht="31.5" customHeight="1" hidden="1">
      <c r="A636" s="570"/>
      <c r="B636" s="570"/>
      <c r="C636" s="266" t="s">
        <v>1828</v>
      </c>
      <c r="D636" s="14" t="s">
        <v>180</v>
      </c>
      <c r="E636" s="142"/>
      <c r="F636" s="143" t="e">
        <f t="shared" si="78"/>
        <v>#DIV/0!</v>
      </c>
      <c r="G636" s="142"/>
      <c r="H636" s="144">
        <f t="shared" si="79"/>
        <v>0</v>
      </c>
      <c r="I636" s="145"/>
      <c r="J636" s="145"/>
      <c r="K636" s="145"/>
      <c r="L636" s="49"/>
      <c r="M636" s="146"/>
      <c r="N636" s="146"/>
      <c r="O636" s="239"/>
      <c r="P636" s="25"/>
    </row>
    <row r="637" spans="1:16" ht="31.5" hidden="1">
      <c r="A637" s="570"/>
      <c r="B637" s="570"/>
      <c r="C637" s="266" t="s">
        <v>181</v>
      </c>
      <c r="D637" s="14" t="s">
        <v>182</v>
      </c>
      <c r="E637" s="142">
        <v>30</v>
      </c>
      <c r="F637" s="143">
        <f t="shared" si="78"/>
        <v>1</v>
      </c>
      <c r="G637" s="142">
        <v>30</v>
      </c>
      <c r="H637" s="144">
        <f t="shared" si="79"/>
        <v>0</v>
      </c>
      <c r="I637" s="145"/>
      <c r="J637" s="145"/>
      <c r="K637" s="145"/>
      <c r="L637" s="49"/>
      <c r="M637" s="146"/>
      <c r="N637" s="146"/>
      <c r="O637" s="239"/>
      <c r="P637" s="25"/>
    </row>
    <row r="638" spans="1:16" ht="31.5" customHeight="1" hidden="1">
      <c r="A638" s="570"/>
      <c r="B638" s="570"/>
      <c r="C638" s="266" t="s">
        <v>2034</v>
      </c>
      <c r="D638" s="14" t="s">
        <v>2035</v>
      </c>
      <c r="E638" s="142">
        <v>1020</v>
      </c>
      <c r="F638" s="143">
        <f t="shared" si="78"/>
        <v>1</v>
      </c>
      <c r="G638" s="142">
        <v>1020</v>
      </c>
      <c r="H638" s="144">
        <f t="shared" si="79"/>
        <v>0</v>
      </c>
      <c r="I638" s="145"/>
      <c r="J638" s="145"/>
      <c r="K638" s="145"/>
      <c r="L638" s="49"/>
      <c r="M638" s="146"/>
      <c r="N638" s="146"/>
      <c r="O638" s="239"/>
      <c r="P638" s="25"/>
    </row>
    <row r="639" spans="1:16" ht="31.5" hidden="1">
      <c r="A639" s="570"/>
      <c r="B639" s="570"/>
      <c r="C639" s="266" t="s">
        <v>2036</v>
      </c>
      <c r="D639" s="269" t="s">
        <v>2037</v>
      </c>
      <c r="E639" s="142">
        <v>6632.916</v>
      </c>
      <c r="F639" s="143">
        <f t="shared" si="78"/>
        <v>0.675</v>
      </c>
      <c r="G639" s="142">
        <v>4474.23515</v>
      </c>
      <c r="H639" s="144">
        <f t="shared" si="79"/>
        <v>0</v>
      </c>
      <c r="I639" s="145"/>
      <c r="J639" s="145"/>
      <c r="K639" s="145"/>
      <c r="L639" s="173"/>
      <c r="M639" s="146"/>
      <c r="N639" s="146"/>
      <c r="O639" s="239"/>
      <c r="P639" s="25"/>
    </row>
    <row r="640" spans="1:16" ht="15.75" hidden="1">
      <c r="A640" s="570"/>
      <c r="B640" s="570"/>
      <c r="C640" s="266" t="s">
        <v>1721</v>
      </c>
      <c r="D640" s="14" t="s">
        <v>1722</v>
      </c>
      <c r="E640" s="142">
        <v>6229.00816</v>
      </c>
      <c r="F640" s="143">
        <f t="shared" si="78"/>
        <v>0.058</v>
      </c>
      <c r="G640" s="142">
        <v>360</v>
      </c>
      <c r="H640" s="144">
        <f t="shared" si="79"/>
        <v>0</v>
      </c>
      <c r="I640" s="145"/>
      <c r="J640" s="145"/>
      <c r="K640" s="145"/>
      <c r="L640" s="49"/>
      <c r="M640" s="146"/>
      <c r="N640" s="146"/>
      <c r="O640" s="239"/>
      <c r="P640" s="25"/>
    </row>
    <row r="641" spans="1:16" ht="31.5" hidden="1">
      <c r="A641" s="570"/>
      <c r="B641" s="570"/>
      <c r="C641" s="266" t="s">
        <v>1723</v>
      </c>
      <c r="D641" s="14" t="s">
        <v>1724</v>
      </c>
      <c r="E641" s="142">
        <v>365.3298</v>
      </c>
      <c r="F641" s="143">
        <f t="shared" si="78"/>
        <v>0.099</v>
      </c>
      <c r="G641" s="142">
        <v>36</v>
      </c>
      <c r="H641" s="144">
        <f t="shared" si="79"/>
        <v>0</v>
      </c>
      <c r="I641" s="145"/>
      <c r="J641" s="145"/>
      <c r="K641" s="145"/>
      <c r="L641" s="49"/>
      <c r="M641" s="146"/>
      <c r="N641" s="146"/>
      <c r="O641" s="239"/>
      <c r="P641" s="25"/>
    </row>
    <row r="642" spans="1:16" ht="31.5" hidden="1">
      <c r="A642" s="570"/>
      <c r="B642" s="570"/>
      <c r="C642" s="266" t="s">
        <v>1725</v>
      </c>
      <c r="D642" s="14" t="s">
        <v>1734</v>
      </c>
      <c r="E642" s="142">
        <v>300</v>
      </c>
      <c r="F642" s="143">
        <f t="shared" si="78"/>
        <v>1</v>
      </c>
      <c r="G642" s="142">
        <v>300</v>
      </c>
      <c r="H642" s="144">
        <f t="shared" si="79"/>
        <v>0</v>
      </c>
      <c r="I642" s="145"/>
      <c r="J642" s="145"/>
      <c r="K642" s="145"/>
      <c r="L642" s="49"/>
      <c r="M642" s="146"/>
      <c r="N642" s="146"/>
      <c r="O642" s="239"/>
      <c r="P642" s="25"/>
    </row>
    <row r="643" spans="1:16" ht="47.25">
      <c r="A643" s="570"/>
      <c r="B643" s="570"/>
      <c r="C643" s="266" t="s">
        <v>1735</v>
      </c>
      <c r="D643" s="14" t="s">
        <v>1736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70"/>
      <c r="B644" s="570"/>
      <c r="C644" s="266"/>
      <c r="D644" s="14" t="s">
        <v>619</v>
      </c>
      <c r="E644" s="142"/>
      <c r="F644" s="143"/>
      <c r="G644" s="142"/>
      <c r="H644" s="144">
        <f t="shared" si="79"/>
        <v>0</v>
      </c>
      <c r="I644" s="145"/>
      <c r="J644" s="145"/>
      <c r="K644" s="145"/>
      <c r="L644" s="49"/>
      <c r="M644" s="146"/>
      <c r="N644" s="146"/>
      <c r="O644" s="239"/>
      <c r="P644" s="25"/>
    </row>
    <row r="645" spans="1:16" ht="31.5" hidden="1">
      <c r="A645" s="570"/>
      <c r="B645" s="570"/>
      <c r="C645" s="266"/>
      <c r="D645" s="14" t="s">
        <v>620</v>
      </c>
      <c r="E645" s="142"/>
      <c r="F645" s="143"/>
      <c r="G645" s="142"/>
      <c r="H645" s="144">
        <f t="shared" si="79"/>
        <v>0</v>
      </c>
      <c r="I645" s="145"/>
      <c r="J645" s="145"/>
      <c r="K645" s="145"/>
      <c r="L645" s="49"/>
      <c r="M645" s="146"/>
      <c r="N645" s="146"/>
      <c r="O645" s="239"/>
      <c r="P645" s="25"/>
    </row>
    <row r="646" spans="1:16" ht="31.5" hidden="1">
      <c r="A646" s="570"/>
      <c r="B646" s="570"/>
      <c r="C646" s="266"/>
      <c r="D646" s="14" t="s">
        <v>621</v>
      </c>
      <c r="E646" s="142"/>
      <c r="F646" s="143"/>
      <c r="G646" s="142"/>
      <c r="H646" s="144">
        <f t="shared" si="79"/>
        <v>0</v>
      </c>
      <c r="I646" s="145"/>
      <c r="J646" s="145"/>
      <c r="K646" s="145"/>
      <c r="L646" s="49"/>
      <c r="M646" s="146"/>
      <c r="N646" s="146"/>
      <c r="O646" s="239"/>
      <c r="P646" s="25"/>
    </row>
    <row r="647" spans="1:16" ht="31.5" hidden="1">
      <c r="A647" s="570"/>
      <c r="B647" s="570"/>
      <c r="C647" s="266"/>
      <c r="D647" s="14" t="s">
        <v>622</v>
      </c>
      <c r="E647" s="142"/>
      <c r="F647" s="143"/>
      <c r="G647" s="142"/>
      <c r="H647" s="144">
        <f t="shared" si="79"/>
        <v>0</v>
      </c>
      <c r="I647" s="145"/>
      <c r="J647" s="145"/>
      <c r="K647" s="145"/>
      <c r="L647" s="49"/>
      <c r="M647" s="146"/>
      <c r="N647" s="146"/>
      <c r="O647" s="239"/>
      <c r="P647" s="25"/>
    </row>
    <row r="648" spans="1:16" ht="31.5" hidden="1">
      <c r="A648" s="570"/>
      <c r="B648" s="570"/>
      <c r="C648" s="266"/>
      <c r="D648" s="14" t="s">
        <v>1961</v>
      </c>
      <c r="E648" s="142"/>
      <c r="F648" s="143"/>
      <c r="G648" s="142"/>
      <c r="H648" s="144">
        <f t="shared" si="79"/>
        <v>0</v>
      </c>
      <c r="I648" s="145"/>
      <c r="J648" s="145"/>
      <c r="K648" s="145"/>
      <c r="L648" s="49"/>
      <c r="M648" s="146"/>
      <c r="N648" s="146"/>
      <c r="O648" s="239"/>
      <c r="P648" s="25"/>
    </row>
    <row r="649" spans="1:16" ht="47.25" hidden="1">
      <c r="A649" s="570"/>
      <c r="B649" s="570"/>
      <c r="C649" s="266"/>
      <c r="D649" s="14" t="s">
        <v>1998</v>
      </c>
      <c r="E649" s="142"/>
      <c r="F649" s="143"/>
      <c r="G649" s="142"/>
      <c r="H649" s="144">
        <f t="shared" si="79"/>
        <v>0</v>
      </c>
      <c r="I649" s="145"/>
      <c r="J649" s="145"/>
      <c r="K649" s="145"/>
      <c r="L649" s="49"/>
      <c r="M649" s="146"/>
      <c r="N649" s="146"/>
      <c r="O649" s="239"/>
      <c r="P649" s="25"/>
    </row>
    <row r="650" spans="1:16" ht="18.75" hidden="1">
      <c r="A650" s="570"/>
      <c r="B650" s="570"/>
      <c r="C650" s="266" t="s">
        <v>1962</v>
      </c>
      <c r="D650" s="269" t="s">
        <v>1955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70"/>
      <c r="B651" s="570"/>
      <c r="C651" s="266" t="s">
        <v>1956</v>
      </c>
      <c r="D651" s="269" t="s">
        <v>1957</v>
      </c>
      <c r="E651" s="142">
        <v>990</v>
      </c>
      <c r="F651" s="143">
        <f t="shared" si="80"/>
        <v>1</v>
      </c>
      <c r="G651" s="142">
        <v>990</v>
      </c>
      <c r="H651" s="144">
        <f t="shared" si="79"/>
        <v>0</v>
      </c>
      <c r="I651" s="145"/>
      <c r="J651" s="145"/>
      <c r="K651" s="145"/>
      <c r="L651" s="173"/>
      <c r="M651" s="146"/>
      <c r="N651" s="146"/>
      <c r="O651" s="239"/>
      <c r="P651" s="25"/>
    </row>
    <row r="652" spans="1:16" ht="31.5" hidden="1">
      <c r="A652" s="570"/>
      <c r="B652" s="570"/>
      <c r="C652" s="266" t="s">
        <v>1958</v>
      </c>
      <c r="D652" s="269" t="s">
        <v>1493</v>
      </c>
      <c r="E652" s="142">
        <v>972.32</v>
      </c>
      <c r="F652" s="143">
        <f t="shared" si="80"/>
        <v>0.082</v>
      </c>
      <c r="G652" s="142">
        <v>80</v>
      </c>
      <c r="H652" s="144">
        <f t="shared" si="79"/>
        <v>0</v>
      </c>
      <c r="I652" s="145"/>
      <c r="J652" s="145"/>
      <c r="K652" s="145"/>
      <c r="L652" s="173"/>
      <c r="M652" s="146"/>
      <c r="N652" s="146"/>
      <c r="O652" s="239"/>
      <c r="P652" s="25"/>
    </row>
    <row r="653" spans="1:16" ht="31.5" hidden="1">
      <c r="A653" s="570"/>
      <c r="B653" s="570"/>
      <c r="C653" s="266" t="s">
        <v>1494</v>
      </c>
      <c r="D653" s="14" t="s">
        <v>1495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70"/>
      <c r="B654" s="570"/>
      <c r="C654" s="266" t="s">
        <v>1496</v>
      </c>
      <c r="D654" s="14" t="s">
        <v>163</v>
      </c>
      <c r="E654" s="142"/>
      <c r="F654" s="143" t="e">
        <f t="shared" si="80"/>
        <v>#DIV/0!</v>
      </c>
      <c r="G654" s="142"/>
      <c r="H654" s="144">
        <f t="shared" si="79"/>
        <v>0</v>
      </c>
      <c r="I654" s="145"/>
      <c r="J654" s="145"/>
      <c r="K654" s="145"/>
      <c r="L654" s="49"/>
      <c r="M654" s="146"/>
      <c r="N654" s="146"/>
      <c r="O654" s="239"/>
      <c r="P654" s="25"/>
    </row>
    <row r="655" spans="1:16" ht="15.75" customHeight="1" hidden="1">
      <c r="A655" s="570"/>
      <c r="B655" s="570"/>
      <c r="C655" s="266"/>
      <c r="D655" s="14"/>
      <c r="E655" s="142"/>
      <c r="F655" s="143" t="e">
        <f t="shared" si="80"/>
        <v>#DIV/0!</v>
      </c>
      <c r="G655" s="142"/>
      <c r="H655" s="144">
        <f t="shared" si="79"/>
        <v>0</v>
      </c>
      <c r="I655" s="145"/>
      <c r="J655" s="145"/>
      <c r="K655" s="145"/>
      <c r="L655" s="49"/>
      <c r="M655" s="146"/>
      <c r="N655" s="146"/>
      <c r="O655" s="239"/>
      <c r="P655" s="25"/>
    </row>
    <row r="656" spans="1:16" ht="31.5" hidden="1">
      <c r="A656" s="562"/>
      <c r="B656" s="562"/>
      <c r="C656" s="266" t="s">
        <v>164</v>
      </c>
      <c r="D656" s="14" t="s">
        <v>165</v>
      </c>
      <c r="E656" s="142"/>
      <c r="F656" s="143"/>
      <c r="G656" s="142"/>
      <c r="H656" s="144">
        <f t="shared" si="79"/>
        <v>0</v>
      </c>
      <c r="I656" s="145"/>
      <c r="J656" s="145"/>
      <c r="K656" s="145"/>
      <c r="L656" s="49"/>
      <c r="M656" s="146"/>
      <c r="N656" s="146"/>
      <c r="O656" s="239"/>
      <c r="P656" s="25"/>
    </row>
    <row r="657" spans="1:17" s="45" customFormat="1" ht="31.5" hidden="1">
      <c r="A657" s="562"/>
      <c r="B657" s="562"/>
      <c r="C657" s="266"/>
      <c r="D657" s="14" t="s">
        <v>256</v>
      </c>
      <c r="E657" s="142"/>
      <c r="F657" s="143"/>
      <c r="G657" s="142"/>
      <c r="H657" s="144">
        <f t="shared" si="79"/>
        <v>0</v>
      </c>
      <c r="I657" s="145"/>
      <c r="J657" s="145"/>
      <c r="K657" s="145"/>
      <c r="L657" s="49"/>
      <c r="M657" s="146"/>
      <c r="N657" s="146"/>
      <c r="O657" s="239"/>
      <c r="P657" s="25"/>
      <c r="Q657" s="22"/>
    </row>
    <row r="658" spans="1:17" s="45" customFormat="1" ht="15.75" customHeight="1" hidden="1">
      <c r="A658" s="562"/>
      <c r="B658" s="562"/>
      <c r="C658" s="266"/>
      <c r="D658" s="70"/>
      <c r="E658" s="142"/>
      <c r="F658" s="143"/>
      <c r="G658" s="142"/>
      <c r="H658" s="144"/>
      <c r="I658" s="145"/>
      <c r="J658" s="145"/>
      <c r="K658" s="145"/>
      <c r="L658" s="49"/>
      <c r="M658" s="146"/>
      <c r="N658" s="146"/>
      <c r="O658" s="239"/>
      <c r="P658" s="25"/>
      <c r="Q658" s="22"/>
    </row>
    <row r="659" spans="1:17" s="45" customFormat="1" ht="63" hidden="1">
      <c r="A659" s="562"/>
      <c r="B659" s="562"/>
      <c r="C659" s="266"/>
      <c r="D659" s="14" t="s">
        <v>1237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2"/>
      <c r="B660" s="562"/>
      <c r="C660" s="266"/>
      <c r="D660" s="14" t="s">
        <v>382</v>
      </c>
      <c r="E660" s="142"/>
      <c r="F660" s="143"/>
      <c r="G660" s="142"/>
      <c r="H660" s="144">
        <f t="shared" si="81"/>
        <v>0</v>
      </c>
      <c r="I660" s="145"/>
      <c r="J660" s="145"/>
      <c r="K660" s="145"/>
      <c r="L660" s="49"/>
      <c r="M660" s="146"/>
      <c r="N660" s="146"/>
      <c r="O660" s="239"/>
      <c r="P660" s="25"/>
      <c r="Q660" s="22"/>
    </row>
    <row r="661" spans="1:17" s="45" customFormat="1" ht="31.5" hidden="1">
      <c r="A661" s="562"/>
      <c r="B661" s="562"/>
      <c r="C661" s="266"/>
      <c r="D661" s="14" t="s">
        <v>1577</v>
      </c>
      <c r="E661" s="142"/>
      <c r="F661" s="143"/>
      <c r="G661" s="142"/>
      <c r="H661" s="144">
        <f t="shared" si="81"/>
        <v>0</v>
      </c>
      <c r="I661" s="145"/>
      <c r="J661" s="145"/>
      <c r="K661" s="145"/>
      <c r="L661" s="49"/>
      <c r="M661" s="146"/>
      <c r="N661" s="146"/>
      <c r="O661" s="239"/>
      <c r="P661" s="25"/>
      <c r="Q661" s="22"/>
    </row>
    <row r="662" spans="1:17" s="45" customFormat="1" ht="31.5" hidden="1">
      <c r="A662" s="568"/>
      <c r="B662" s="568"/>
      <c r="C662" s="266"/>
      <c r="D662" s="14" t="s">
        <v>606</v>
      </c>
      <c r="E662" s="142"/>
      <c r="F662" s="143"/>
      <c r="G662" s="142"/>
      <c r="H662" s="144">
        <f t="shared" si="81"/>
        <v>0</v>
      </c>
      <c r="I662" s="145"/>
      <c r="J662" s="145"/>
      <c r="K662" s="145"/>
      <c r="L662" s="49"/>
      <c r="M662" s="146"/>
      <c r="N662" s="146"/>
      <c r="O662" s="239"/>
      <c r="P662" s="25"/>
      <c r="Q662" s="22"/>
    </row>
    <row r="663" spans="1:63" s="28" customFormat="1" ht="15.75" customHeight="1" hidden="1">
      <c r="A663" s="571">
        <v>170703</v>
      </c>
      <c r="B663" s="571" t="s">
        <v>814</v>
      </c>
      <c r="C663" s="270"/>
      <c r="D663" s="71" t="s">
        <v>1222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2"/>
      <c r="B664" s="572"/>
      <c r="C664" s="266"/>
      <c r="D664" s="14" t="s">
        <v>1578</v>
      </c>
      <c r="E664" s="142"/>
      <c r="F664" s="143"/>
      <c r="G664" s="142"/>
      <c r="H664" s="144">
        <f t="shared" si="81"/>
        <v>0</v>
      </c>
      <c r="I664" s="145"/>
      <c r="J664" s="145"/>
      <c r="K664" s="145"/>
      <c r="L664" s="49"/>
      <c r="M664" s="146"/>
      <c r="N664" s="146"/>
      <c r="O664" s="239"/>
      <c r="P664" s="25"/>
      <c r="Q664" s="22"/>
    </row>
    <row r="665" spans="1:17" s="45" customFormat="1" ht="31.5" hidden="1">
      <c r="A665" s="572"/>
      <c r="B665" s="572"/>
      <c r="C665" s="266"/>
      <c r="D665" s="14" t="s">
        <v>1579</v>
      </c>
      <c r="E665" s="142"/>
      <c r="F665" s="143"/>
      <c r="G665" s="142"/>
      <c r="H665" s="144">
        <f t="shared" si="81"/>
        <v>0</v>
      </c>
      <c r="I665" s="145"/>
      <c r="J665" s="145"/>
      <c r="K665" s="145"/>
      <c r="L665" s="49"/>
      <c r="M665" s="146"/>
      <c r="N665" s="146"/>
      <c r="O665" s="239"/>
      <c r="P665" s="25"/>
      <c r="Q665" s="22"/>
    </row>
    <row r="666" spans="1:17" s="45" customFormat="1" ht="15.75" hidden="1">
      <c r="A666" s="572"/>
      <c r="B666" s="572"/>
      <c r="C666" s="266"/>
      <c r="D666" s="14" t="s">
        <v>1580</v>
      </c>
      <c r="E666" s="142"/>
      <c r="F666" s="143"/>
      <c r="G666" s="142"/>
      <c r="H666" s="144">
        <f t="shared" si="81"/>
        <v>0</v>
      </c>
      <c r="I666" s="145"/>
      <c r="J666" s="145"/>
      <c r="K666" s="145"/>
      <c r="L666" s="49"/>
      <c r="M666" s="146"/>
      <c r="N666" s="146"/>
      <c r="O666" s="239"/>
      <c r="P666" s="25"/>
      <c r="Q666" s="22"/>
    </row>
    <row r="667" spans="1:17" s="45" customFormat="1" ht="47.25" hidden="1">
      <c r="A667" s="612"/>
      <c r="B667" s="612"/>
      <c r="C667" s="266"/>
      <c r="D667" s="14" t="s">
        <v>1581</v>
      </c>
      <c r="E667" s="142"/>
      <c r="F667" s="143"/>
      <c r="G667" s="142"/>
      <c r="H667" s="144">
        <f t="shared" si="81"/>
        <v>0</v>
      </c>
      <c r="I667" s="145"/>
      <c r="J667" s="145"/>
      <c r="K667" s="145"/>
      <c r="L667" s="49"/>
      <c r="M667" s="146"/>
      <c r="N667" s="146"/>
      <c r="O667" s="239"/>
      <c r="P667" s="25"/>
      <c r="Q667" s="22"/>
    </row>
    <row r="668" spans="1:63" s="28" customFormat="1" ht="15.75" customHeight="1" hidden="1">
      <c r="A668" s="569">
        <v>180409</v>
      </c>
      <c r="B668" s="569" t="s">
        <v>1334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70"/>
      <c r="B669" s="570"/>
      <c r="C669" s="135"/>
      <c r="D669" s="225" t="s">
        <v>1582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70"/>
      <c r="B670" s="570"/>
      <c r="C670" s="135" t="s">
        <v>1583</v>
      </c>
      <c r="D670" s="271" t="s">
        <v>1414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70"/>
      <c r="B671" s="570"/>
      <c r="C671" s="135" t="s">
        <v>257</v>
      </c>
      <c r="D671" s="271" t="s">
        <v>972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70"/>
      <c r="B672" s="570"/>
      <c r="C672" s="135"/>
      <c r="D672" s="271" t="s">
        <v>973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70"/>
      <c r="B673" s="570"/>
      <c r="C673" s="135"/>
      <c r="D673" s="271" t="s">
        <v>822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70"/>
      <c r="B674" s="570"/>
      <c r="C674" s="135"/>
      <c r="D674" s="271" t="s">
        <v>823</v>
      </c>
      <c r="E674" s="142"/>
      <c r="F674" s="143"/>
      <c r="G674" s="142"/>
      <c r="H674" s="144">
        <f t="shared" si="81"/>
        <v>0</v>
      </c>
      <c r="I674" s="145"/>
      <c r="J674" s="145"/>
      <c r="K674" s="163"/>
      <c r="L674" s="145"/>
      <c r="M674" s="182"/>
      <c r="N674" s="182"/>
      <c r="O674" s="183"/>
      <c r="P674" s="25"/>
      <c r="Q674" s="29"/>
    </row>
    <row r="675" spans="1:17" s="30" customFormat="1" ht="31.5" hidden="1">
      <c r="A675" s="570"/>
      <c r="B675" s="570"/>
      <c r="C675" s="135"/>
      <c r="D675" s="271" t="s">
        <v>1626</v>
      </c>
      <c r="E675" s="142"/>
      <c r="F675" s="143"/>
      <c r="G675" s="142"/>
      <c r="H675" s="144">
        <f t="shared" si="81"/>
        <v>0</v>
      </c>
      <c r="I675" s="145"/>
      <c r="J675" s="145"/>
      <c r="K675" s="163"/>
      <c r="L675" s="145"/>
      <c r="M675" s="182"/>
      <c r="N675" s="182"/>
      <c r="O675" s="183"/>
      <c r="P675" s="25"/>
      <c r="Q675" s="29"/>
    </row>
    <row r="676" spans="1:17" s="30" customFormat="1" ht="15.75" hidden="1">
      <c r="A676" s="570"/>
      <c r="B676" s="570"/>
      <c r="C676" s="135"/>
      <c r="D676" s="271" t="s">
        <v>1812</v>
      </c>
      <c r="E676" s="142"/>
      <c r="F676" s="143"/>
      <c r="G676" s="142"/>
      <c r="H676" s="144">
        <f t="shared" si="81"/>
        <v>0</v>
      </c>
      <c r="I676" s="145"/>
      <c r="J676" s="145"/>
      <c r="K676" s="163"/>
      <c r="L676" s="145"/>
      <c r="M676" s="182"/>
      <c r="N676" s="182"/>
      <c r="O676" s="183"/>
      <c r="P676" s="25"/>
      <c r="Q676" s="29"/>
    </row>
    <row r="677" spans="1:17" s="30" customFormat="1" ht="63" hidden="1">
      <c r="A677" s="570"/>
      <c r="B677" s="570"/>
      <c r="C677" s="135"/>
      <c r="D677" s="271" t="s">
        <v>1373</v>
      </c>
      <c r="E677" s="142"/>
      <c r="F677" s="143"/>
      <c r="G677" s="142"/>
      <c r="H677" s="144">
        <f t="shared" si="81"/>
        <v>0</v>
      </c>
      <c r="I677" s="145"/>
      <c r="J677" s="145"/>
      <c r="K677" s="163"/>
      <c r="L677" s="144"/>
      <c r="M677" s="182"/>
      <c r="N677" s="182"/>
      <c r="O677" s="183"/>
      <c r="P677" s="25"/>
      <c r="Q677" s="29"/>
    </row>
    <row r="678" spans="1:17" s="30" customFormat="1" ht="15.75" hidden="1">
      <c r="A678" s="570"/>
      <c r="B678" s="570"/>
      <c r="C678" s="135"/>
      <c r="D678" s="272" t="s">
        <v>1813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70"/>
      <c r="B679" s="570"/>
      <c r="C679" s="135"/>
      <c r="D679" s="271" t="s">
        <v>1814</v>
      </c>
      <c r="E679" s="142"/>
      <c r="F679" s="143"/>
      <c r="G679" s="142"/>
      <c r="H679" s="144">
        <f t="shared" si="81"/>
        <v>0</v>
      </c>
      <c r="I679" s="145"/>
      <c r="J679" s="145"/>
      <c r="K679" s="273"/>
      <c r="L679" s="144"/>
      <c r="M679" s="182"/>
      <c r="N679" s="182"/>
      <c r="O679" s="183"/>
      <c r="P679" s="25"/>
      <c r="Q679" s="29"/>
    </row>
    <row r="680" spans="1:17" s="30" customFormat="1" ht="31.5" hidden="1">
      <c r="A680" s="570"/>
      <c r="B680" s="570"/>
      <c r="C680" s="135"/>
      <c r="D680" s="271" t="s">
        <v>1601</v>
      </c>
      <c r="E680" s="142"/>
      <c r="F680" s="143"/>
      <c r="G680" s="142"/>
      <c r="H680" s="144">
        <f t="shared" si="81"/>
        <v>0</v>
      </c>
      <c r="I680" s="145"/>
      <c r="J680" s="145"/>
      <c r="K680" s="273"/>
      <c r="L680" s="144"/>
      <c r="M680" s="182"/>
      <c r="N680" s="182"/>
      <c r="O680" s="183"/>
      <c r="P680" s="25"/>
      <c r="Q680" s="29"/>
    </row>
    <row r="681" spans="1:17" s="30" customFormat="1" ht="31.5" hidden="1">
      <c r="A681" s="570"/>
      <c r="B681" s="570"/>
      <c r="C681" s="135"/>
      <c r="D681" s="271" t="s">
        <v>1133</v>
      </c>
      <c r="E681" s="142"/>
      <c r="F681" s="143"/>
      <c r="G681" s="142"/>
      <c r="H681" s="144">
        <f t="shared" si="81"/>
        <v>0</v>
      </c>
      <c r="I681" s="145"/>
      <c r="J681" s="145"/>
      <c r="K681" s="273"/>
      <c r="L681" s="144"/>
      <c r="M681" s="182"/>
      <c r="N681" s="182"/>
      <c r="O681" s="183"/>
      <c r="P681" s="25"/>
      <c r="Q681" s="29"/>
    </row>
    <row r="682" spans="1:17" s="30" customFormat="1" ht="31.5" hidden="1">
      <c r="A682" s="570"/>
      <c r="B682" s="570"/>
      <c r="C682" s="135"/>
      <c r="D682" s="271" t="s">
        <v>1238</v>
      </c>
      <c r="E682" s="142"/>
      <c r="F682" s="143"/>
      <c r="G682" s="142"/>
      <c r="H682" s="144">
        <f t="shared" si="81"/>
        <v>0</v>
      </c>
      <c r="I682" s="145"/>
      <c r="J682" s="145"/>
      <c r="K682" s="273"/>
      <c r="L682" s="144"/>
      <c r="M682" s="182"/>
      <c r="N682" s="182"/>
      <c r="O682" s="183"/>
      <c r="P682" s="25"/>
      <c r="Q682" s="29"/>
    </row>
    <row r="683" spans="1:17" s="30" customFormat="1" ht="47.25" hidden="1">
      <c r="A683" s="570"/>
      <c r="B683" s="570"/>
      <c r="C683" s="135"/>
      <c r="D683" s="271" t="s">
        <v>1239</v>
      </c>
      <c r="E683" s="142"/>
      <c r="F683" s="143"/>
      <c r="G683" s="142"/>
      <c r="H683" s="144">
        <f t="shared" si="81"/>
        <v>0</v>
      </c>
      <c r="I683" s="145"/>
      <c r="J683" s="145"/>
      <c r="K683" s="273"/>
      <c r="L683" s="144"/>
      <c r="M683" s="182"/>
      <c r="N683" s="182"/>
      <c r="O683" s="183"/>
      <c r="P683" s="25"/>
      <c r="Q683" s="29"/>
    </row>
    <row r="684" spans="1:17" s="30" customFormat="1" ht="31.5" hidden="1">
      <c r="A684" s="570"/>
      <c r="B684" s="570"/>
      <c r="C684" s="135"/>
      <c r="D684" s="13" t="s">
        <v>53</v>
      </c>
      <c r="E684" s="142"/>
      <c r="F684" s="143"/>
      <c r="G684" s="142"/>
      <c r="H684" s="144">
        <f t="shared" si="81"/>
        <v>0</v>
      </c>
      <c r="I684" s="145"/>
      <c r="J684" s="145"/>
      <c r="K684" s="273"/>
      <c r="L684" s="144"/>
      <c r="M684" s="182"/>
      <c r="N684" s="182"/>
      <c r="O684" s="183"/>
      <c r="P684" s="25"/>
      <c r="Q684" s="29"/>
    </row>
    <row r="685" spans="1:17" s="30" customFormat="1" ht="15.75" hidden="1">
      <c r="A685" s="570"/>
      <c r="B685" s="570"/>
      <c r="C685" s="135"/>
      <c r="D685" s="271" t="s">
        <v>1574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70"/>
      <c r="B686" s="570"/>
      <c r="C686" s="135"/>
      <c r="D686" s="72" t="s">
        <v>149</v>
      </c>
      <c r="E686" s="142"/>
      <c r="F686" s="143"/>
      <c r="G686" s="142"/>
      <c r="H686" s="201">
        <f t="shared" si="81"/>
        <v>0</v>
      </c>
      <c r="I686" s="145"/>
      <c r="J686" s="145"/>
      <c r="K686" s="273"/>
      <c r="L686" s="144"/>
      <c r="M686" s="182"/>
      <c r="N686" s="182"/>
      <c r="O686" s="183"/>
      <c r="P686" s="25"/>
      <c r="Q686" s="29"/>
    </row>
    <row r="687" spans="1:17" s="30" customFormat="1" ht="31.5" hidden="1">
      <c r="A687" s="570"/>
      <c r="B687" s="570"/>
      <c r="C687" s="135"/>
      <c r="D687" s="72" t="s">
        <v>2042</v>
      </c>
      <c r="E687" s="142"/>
      <c r="F687" s="143"/>
      <c r="G687" s="142"/>
      <c r="H687" s="201">
        <f t="shared" si="81"/>
        <v>0</v>
      </c>
      <c r="I687" s="145"/>
      <c r="J687" s="145"/>
      <c r="K687" s="273"/>
      <c r="L687" s="144"/>
      <c r="M687" s="182"/>
      <c r="N687" s="182"/>
      <c r="O687" s="183"/>
      <c r="P687" s="25"/>
      <c r="Q687" s="29"/>
    </row>
    <row r="688" spans="1:17" s="30" customFormat="1" ht="31.5" hidden="1">
      <c r="A688" s="570"/>
      <c r="B688" s="570"/>
      <c r="C688" s="135"/>
      <c r="D688" s="72" t="s">
        <v>2043</v>
      </c>
      <c r="E688" s="142"/>
      <c r="F688" s="143"/>
      <c r="G688" s="142"/>
      <c r="H688" s="201">
        <f t="shared" si="81"/>
        <v>0</v>
      </c>
      <c r="I688" s="145"/>
      <c r="J688" s="145"/>
      <c r="K688" s="273"/>
      <c r="L688" s="144"/>
      <c r="M688" s="182"/>
      <c r="N688" s="182"/>
      <c r="O688" s="183"/>
      <c r="P688" s="25"/>
      <c r="Q688" s="29"/>
    </row>
    <row r="689" spans="1:17" s="30" customFormat="1" ht="31.5" hidden="1">
      <c r="A689" s="570"/>
      <c r="B689" s="570"/>
      <c r="C689" s="135"/>
      <c r="D689" s="72" t="s">
        <v>2044</v>
      </c>
      <c r="E689" s="142"/>
      <c r="F689" s="143"/>
      <c r="G689" s="142"/>
      <c r="H689" s="201">
        <f t="shared" si="81"/>
        <v>0</v>
      </c>
      <c r="I689" s="145"/>
      <c r="J689" s="145"/>
      <c r="K689" s="273"/>
      <c r="L689" s="144"/>
      <c r="M689" s="182"/>
      <c r="N689" s="182"/>
      <c r="O689" s="183"/>
      <c r="P689" s="25"/>
      <c r="Q689" s="29"/>
    </row>
    <row r="690" spans="1:17" s="30" customFormat="1" ht="15.75" hidden="1">
      <c r="A690" s="570"/>
      <c r="B690" s="570"/>
      <c r="C690" s="135"/>
      <c r="D690" s="271" t="s">
        <v>2045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70"/>
      <c r="B691" s="570"/>
      <c r="C691" s="135"/>
      <c r="D691" s="72" t="s">
        <v>2046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70"/>
      <c r="B692" s="570"/>
      <c r="C692" s="135"/>
      <c r="D692" s="72" t="s">
        <v>2047</v>
      </c>
      <c r="E692" s="142"/>
      <c r="F692" s="143"/>
      <c r="G692" s="142"/>
      <c r="H692" s="201">
        <f t="shared" si="84"/>
        <v>0</v>
      </c>
      <c r="I692" s="145"/>
      <c r="J692" s="145"/>
      <c r="K692" s="273"/>
      <c r="L692" s="144"/>
      <c r="M692" s="182"/>
      <c r="N692" s="182"/>
      <c r="O692" s="183"/>
      <c r="P692" s="25"/>
      <c r="Q692" s="29"/>
    </row>
    <row r="693" spans="1:17" s="30" customFormat="1" ht="15.75" hidden="1">
      <c r="A693" s="570"/>
      <c r="B693" s="570"/>
      <c r="C693" s="135"/>
      <c r="D693" s="72" t="s">
        <v>888</v>
      </c>
      <c r="E693" s="142"/>
      <c r="F693" s="143"/>
      <c r="G693" s="142"/>
      <c r="H693" s="201">
        <f t="shared" si="84"/>
        <v>0</v>
      </c>
      <c r="I693" s="145"/>
      <c r="J693" s="145"/>
      <c r="K693" s="273"/>
      <c r="L693" s="144"/>
      <c r="M693" s="182"/>
      <c r="N693" s="182"/>
      <c r="O693" s="183"/>
      <c r="P693" s="25"/>
      <c r="Q693" s="29"/>
    </row>
    <row r="694" spans="1:17" s="30" customFormat="1" ht="15.75" hidden="1">
      <c r="A694" s="570"/>
      <c r="B694" s="570"/>
      <c r="C694" s="135"/>
      <c r="D694" s="13" t="s">
        <v>549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70"/>
      <c r="B695" s="570"/>
      <c r="C695" s="135"/>
      <c r="D695" s="72" t="s">
        <v>550</v>
      </c>
      <c r="E695" s="142"/>
      <c r="F695" s="143"/>
      <c r="G695" s="142"/>
      <c r="H695" s="201">
        <f t="shared" si="84"/>
        <v>0</v>
      </c>
      <c r="I695" s="145"/>
      <c r="J695" s="145"/>
      <c r="K695" s="273"/>
      <c r="L695" s="144"/>
      <c r="M695" s="182"/>
      <c r="N695" s="182"/>
      <c r="O695" s="183"/>
      <c r="P695" s="25"/>
      <c r="Q695" s="29"/>
    </row>
    <row r="696" spans="1:17" s="30" customFormat="1" ht="15.75" hidden="1">
      <c r="A696" s="570"/>
      <c r="B696" s="570"/>
      <c r="C696" s="135"/>
      <c r="D696" s="72" t="s">
        <v>551</v>
      </c>
      <c r="E696" s="142"/>
      <c r="F696" s="143"/>
      <c r="G696" s="142"/>
      <c r="H696" s="201">
        <f t="shared" si="84"/>
        <v>0</v>
      </c>
      <c r="I696" s="145"/>
      <c r="J696" s="145"/>
      <c r="K696" s="273"/>
      <c r="L696" s="144"/>
      <c r="M696" s="182"/>
      <c r="N696" s="182"/>
      <c r="O696" s="183"/>
      <c r="P696" s="25"/>
      <c r="Q696" s="29"/>
    </row>
    <row r="697" spans="1:17" s="30" customFormat="1" ht="31.5" hidden="1">
      <c r="A697" s="570"/>
      <c r="B697" s="570"/>
      <c r="C697" s="135"/>
      <c r="D697" s="72" t="s">
        <v>552</v>
      </c>
      <c r="E697" s="142"/>
      <c r="F697" s="143"/>
      <c r="G697" s="142"/>
      <c r="H697" s="201">
        <f t="shared" si="84"/>
        <v>0</v>
      </c>
      <c r="I697" s="145"/>
      <c r="J697" s="145"/>
      <c r="K697" s="273"/>
      <c r="L697" s="144"/>
      <c r="M697" s="182"/>
      <c r="N697" s="182"/>
      <c r="O697" s="183"/>
      <c r="P697" s="25"/>
      <c r="Q697" s="29"/>
    </row>
    <row r="698" spans="1:17" s="30" customFormat="1" ht="31.5" hidden="1">
      <c r="A698" s="570"/>
      <c r="B698" s="570"/>
      <c r="C698" s="274" t="s">
        <v>553</v>
      </c>
      <c r="D698" s="73" t="s">
        <v>554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70"/>
      <c r="B699" s="570"/>
      <c r="C699" s="274"/>
      <c r="D699" s="75" t="s">
        <v>54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70"/>
      <c r="B700" s="570"/>
      <c r="C700" s="274"/>
      <c r="D700" s="75" t="s">
        <v>55</v>
      </c>
      <c r="E700" s="142"/>
      <c r="F700" s="143"/>
      <c r="G700" s="142"/>
      <c r="H700" s="144">
        <f t="shared" si="84"/>
        <v>0</v>
      </c>
      <c r="I700" s="76"/>
      <c r="J700" s="76"/>
      <c r="K700" s="76"/>
      <c r="L700" s="76"/>
      <c r="M700" s="77"/>
      <c r="N700" s="77"/>
      <c r="O700" s="77"/>
      <c r="P700" s="47"/>
      <c r="Q700" s="29"/>
    </row>
    <row r="701" spans="1:17" s="30" customFormat="1" ht="15.75" hidden="1">
      <c r="A701" s="570"/>
      <c r="B701" s="570"/>
      <c r="C701" s="274"/>
      <c r="D701" s="75" t="s">
        <v>56</v>
      </c>
      <c r="E701" s="142"/>
      <c r="F701" s="143"/>
      <c r="G701" s="142"/>
      <c r="H701" s="144">
        <f t="shared" si="84"/>
        <v>0</v>
      </c>
      <c r="I701" s="76"/>
      <c r="J701" s="76"/>
      <c r="K701" s="76"/>
      <c r="L701" s="76"/>
      <c r="M701" s="77"/>
      <c r="N701" s="77"/>
      <c r="O701" s="77"/>
      <c r="P701" s="47"/>
      <c r="Q701" s="29"/>
    </row>
    <row r="702" spans="1:17" s="30" customFormat="1" ht="31.5" hidden="1">
      <c r="A702" s="570"/>
      <c r="B702" s="570"/>
      <c r="C702" s="274"/>
      <c r="D702" s="75" t="s">
        <v>1387</v>
      </c>
      <c r="E702" s="142"/>
      <c r="F702" s="143"/>
      <c r="G702" s="142"/>
      <c r="H702" s="144">
        <f t="shared" si="84"/>
        <v>0</v>
      </c>
      <c r="I702" s="76"/>
      <c r="J702" s="76"/>
      <c r="K702" s="76"/>
      <c r="L702" s="76"/>
      <c r="M702" s="77"/>
      <c r="N702" s="77"/>
      <c r="O702" s="77"/>
      <c r="P702" s="47"/>
      <c r="Q702" s="29"/>
    </row>
    <row r="703" spans="1:17" s="30" customFormat="1" ht="31.5" hidden="1">
      <c r="A703" s="570"/>
      <c r="B703" s="570"/>
      <c r="C703" s="274"/>
      <c r="D703" s="75" t="s">
        <v>1388</v>
      </c>
      <c r="E703" s="142"/>
      <c r="F703" s="143"/>
      <c r="G703" s="142"/>
      <c r="H703" s="144">
        <f t="shared" si="84"/>
        <v>0</v>
      </c>
      <c r="I703" s="76"/>
      <c r="J703" s="76"/>
      <c r="K703" s="76"/>
      <c r="L703" s="76"/>
      <c r="M703" s="77"/>
      <c r="N703" s="77"/>
      <c r="O703" s="77"/>
      <c r="P703" s="47"/>
      <c r="Q703" s="29"/>
    </row>
    <row r="704" spans="1:17" s="30" customFormat="1" ht="15.75" hidden="1">
      <c r="A704" s="570"/>
      <c r="B704" s="570"/>
      <c r="C704" s="135"/>
      <c r="D704" s="225" t="s">
        <v>1389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70"/>
      <c r="B705" s="570"/>
      <c r="C705" s="135" t="s">
        <v>1390</v>
      </c>
      <c r="D705" s="275" t="s">
        <v>1396</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70"/>
      <c r="B706" s="570"/>
      <c r="C706" s="135"/>
      <c r="D706" s="275" t="s">
        <v>1397</v>
      </c>
      <c r="E706" s="142"/>
      <c r="F706" s="143"/>
      <c r="G706" s="142"/>
      <c r="H706" s="144">
        <f t="shared" si="84"/>
        <v>0</v>
      </c>
      <c r="I706" s="163"/>
      <c r="J706" s="163"/>
      <c r="K706" s="163"/>
      <c r="L706" s="145"/>
      <c r="M706" s="182"/>
      <c r="N706" s="182"/>
      <c r="O706" s="183"/>
      <c r="P706" s="25"/>
      <c r="Q706" s="29"/>
    </row>
    <row r="707" spans="1:17" s="30" customFormat="1" ht="15.75" hidden="1">
      <c r="A707" s="570"/>
      <c r="B707" s="570"/>
      <c r="C707" s="135" t="s">
        <v>1398</v>
      </c>
      <c r="D707" s="276" t="s">
        <v>1399</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70"/>
      <c r="B708" s="570"/>
      <c r="C708" s="135"/>
      <c r="D708" s="277" t="s">
        <v>1400</v>
      </c>
      <c r="E708" s="142"/>
      <c r="F708" s="143"/>
      <c r="G708" s="142"/>
      <c r="H708" s="144">
        <f t="shared" si="84"/>
        <v>0</v>
      </c>
      <c r="I708" s="145"/>
      <c r="J708" s="145"/>
      <c r="K708" s="163"/>
      <c r="L708" s="145"/>
      <c r="M708" s="182"/>
      <c r="N708" s="182"/>
      <c r="O708" s="183"/>
      <c r="P708" s="25"/>
      <c r="Q708" s="29"/>
    </row>
    <row r="709" spans="1:17" s="30" customFormat="1" ht="47.25" hidden="1">
      <c r="A709" s="570"/>
      <c r="B709" s="570"/>
      <c r="C709" s="135"/>
      <c r="D709" s="277" t="s">
        <v>1436</v>
      </c>
      <c r="E709" s="142"/>
      <c r="F709" s="143"/>
      <c r="G709" s="142"/>
      <c r="H709" s="144">
        <f t="shared" si="84"/>
        <v>0</v>
      </c>
      <c r="I709" s="145"/>
      <c r="J709" s="145"/>
      <c r="K709" s="163"/>
      <c r="L709" s="145"/>
      <c r="M709" s="182"/>
      <c r="N709" s="182"/>
      <c r="O709" s="183"/>
      <c r="P709" s="25"/>
      <c r="Q709" s="29"/>
    </row>
    <row r="710" spans="1:17" s="30" customFormat="1" ht="15.75" hidden="1">
      <c r="A710" s="570"/>
      <c r="B710" s="570"/>
      <c r="C710" s="135"/>
      <c r="D710" s="276" t="s">
        <v>746</v>
      </c>
      <c r="E710" s="142"/>
      <c r="F710" s="143"/>
      <c r="G710" s="142"/>
      <c r="H710" s="144">
        <f t="shared" si="84"/>
        <v>0</v>
      </c>
      <c r="I710" s="145"/>
      <c r="J710" s="145"/>
      <c r="K710" s="163"/>
      <c r="L710" s="145"/>
      <c r="M710" s="182"/>
      <c r="N710" s="182"/>
      <c r="O710" s="183"/>
      <c r="P710" s="25"/>
      <c r="Q710" s="29"/>
    </row>
    <row r="711" spans="1:17" s="30" customFormat="1" ht="15.75" hidden="1">
      <c r="A711" s="570"/>
      <c r="B711" s="570"/>
      <c r="C711" s="135"/>
      <c r="D711" s="276" t="s">
        <v>1141</v>
      </c>
      <c r="E711" s="142"/>
      <c r="F711" s="143"/>
      <c r="G711" s="142"/>
      <c r="H711" s="144">
        <f t="shared" si="84"/>
        <v>0</v>
      </c>
      <c r="I711" s="145"/>
      <c r="J711" s="145"/>
      <c r="K711" s="163"/>
      <c r="L711" s="145"/>
      <c r="M711" s="182"/>
      <c r="N711" s="182"/>
      <c r="O711" s="183"/>
      <c r="P711" s="25"/>
      <c r="Q711" s="29"/>
    </row>
    <row r="712" spans="1:17" s="30" customFormat="1" ht="15.75" hidden="1">
      <c r="A712" s="570"/>
      <c r="B712" s="570"/>
      <c r="C712" s="166"/>
      <c r="D712" s="272" t="s">
        <v>1142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70"/>
      <c r="B713" s="570"/>
      <c r="C713" s="135"/>
      <c r="D713" s="276" t="s">
        <v>1143</v>
      </c>
      <c r="E713" s="142"/>
      <c r="F713" s="143"/>
      <c r="G713" s="142"/>
      <c r="H713" s="144">
        <f t="shared" si="84"/>
        <v>0</v>
      </c>
      <c r="I713" s="145"/>
      <c r="J713" s="145"/>
      <c r="K713" s="163"/>
      <c r="L713" s="145"/>
      <c r="M713" s="182"/>
      <c r="N713" s="182"/>
      <c r="O713" s="183"/>
      <c r="P713" s="25"/>
      <c r="Q713" s="29"/>
    </row>
    <row r="714" spans="1:17" s="30" customFormat="1" ht="31.5" hidden="1">
      <c r="A714" s="570"/>
      <c r="B714" s="570"/>
      <c r="C714" s="135"/>
      <c r="D714" s="276" t="s">
        <v>1144</v>
      </c>
      <c r="E714" s="142"/>
      <c r="F714" s="143"/>
      <c r="G714" s="142"/>
      <c r="H714" s="144">
        <f t="shared" si="84"/>
        <v>0</v>
      </c>
      <c r="I714" s="145"/>
      <c r="J714" s="145"/>
      <c r="K714" s="163"/>
      <c r="L714" s="145"/>
      <c r="M714" s="182"/>
      <c r="N714" s="182"/>
      <c r="O714" s="183"/>
      <c r="P714" s="25"/>
      <c r="Q714" s="29"/>
    </row>
    <row r="715" spans="1:17" s="30" customFormat="1" ht="31.5" hidden="1">
      <c r="A715" s="570"/>
      <c r="B715" s="570"/>
      <c r="C715" s="135"/>
      <c r="D715" s="276" t="s">
        <v>1145</v>
      </c>
      <c r="E715" s="142"/>
      <c r="F715" s="143"/>
      <c r="G715" s="142"/>
      <c r="H715" s="144">
        <f t="shared" si="84"/>
        <v>0</v>
      </c>
      <c r="I715" s="145"/>
      <c r="J715" s="145"/>
      <c r="K715" s="163"/>
      <c r="L715" s="145"/>
      <c r="M715" s="182"/>
      <c r="N715" s="182"/>
      <c r="O715" s="183"/>
      <c r="P715" s="25"/>
      <c r="Q715" s="29"/>
    </row>
    <row r="716" spans="1:17" s="30" customFormat="1" ht="31.5" hidden="1">
      <c r="A716" s="570"/>
      <c r="B716" s="570"/>
      <c r="C716" s="135"/>
      <c r="D716" s="276" t="s">
        <v>1146</v>
      </c>
      <c r="E716" s="142"/>
      <c r="F716" s="143"/>
      <c r="G716" s="142"/>
      <c r="H716" s="144">
        <f t="shared" si="84"/>
        <v>0</v>
      </c>
      <c r="I716" s="145"/>
      <c r="J716" s="145"/>
      <c r="K716" s="163"/>
      <c r="L716" s="145"/>
      <c r="M716" s="182"/>
      <c r="N716" s="182"/>
      <c r="O716" s="183"/>
      <c r="P716" s="25"/>
      <c r="Q716" s="29"/>
    </row>
    <row r="717" spans="1:17" s="30" customFormat="1" ht="31.5" hidden="1">
      <c r="A717" s="570"/>
      <c r="B717" s="570"/>
      <c r="C717" s="135"/>
      <c r="D717" s="276" t="s">
        <v>1755</v>
      </c>
      <c r="E717" s="142"/>
      <c r="F717" s="143"/>
      <c r="G717" s="142"/>
      <c r="H717" s="144">
        <f t="shared" si="84"/>
        <v>0</v>
      </c>
      <c r="I717" s="145"/>
      <c r="J717" s="145"/>
      <c r="K717" s="163"/>
      <c r="L717" s="145"/>
      <c r="M717" s="182"/>
      <c r="N717" s="182"/>
      <c r="O717" s="183"/>
      <c r="P717" s="25"/>
      <c r="Q717" s="29"/>
    </row>
    <row r="718" spans="1:17" s="30" customFormat="1" ht="31.5" hidden="1">
      <c r="A718" s="570"/>
      <c r="B718" s="570"/>
      <c r="C718" s="135"/>
      <c r="D718" s="276" t="s">
        <v>1756</v>
      </c>
      <c r="E718" s="142"/>
      <c r="F718" s="143"/>
      <c r="G718" s="142"/>
      <c r="H718" s="144">
        <f t="shared" si="84"/>
        <v>0</v>
      </c>
      <c r="I718" s="145"/>
      <c r="J718" s="145"/>
      <c r="K718" s="163"/>
      <c r="L718" s="145"/>
      <c r="M718" s="182"/>
      <c r="N718" s="182"/>
      <c r="O718" s="183"/>
      <c r="P718" s="25"/>
      <c r="Q718" s="29"/>
    </row>
    <row r="719" spans="1:17" s="30" customFormat="1" ht="15.75" hidden="1">
      <c r="A719" s="570"/>
      <c r="B719" s="570"/>
      <c r="C719" s="135"/>
      <c r="D719" s="276"/>
      <c r="E719" s="142"/>
      <c r="F719" s="143"/>
      <c r="G719" s="142"/>
      <c r="H719" s="144"/>
      <c r="I719" s="145"/>
      <c r="J719" s="145"/>
      <c r="K719" s="163"/>
      <c r="L719" s="145"/>
      <c r="M719" s="182"/>
      <c r="N719" s="182"/>
      <c r="O719" s="183"/>
      <c r="P719" s="25"/>
      <c r="Q719" s="29"/>
    </row>
    <row r="720" spans="1:17" s="30" customFormat="1" ht="15.75" hidden="1">
      <c r="A720" s="570"/>
      <c r="B720" s="57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70"/>
      <c r="B721" s="57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70"/>
      <c r="B722" s="57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70"/>
      <c r="B723" s="570"/>
      <c r="C723" s="135"/>
      <c r="D723" s="272" t="s">
        <v>344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70"/>
      <c r="B724" s="570"/>
      <c r="C724" s="135" t="s">
        <v>1124</v>
      </c>
      <c r="D724" s="271" t="s">
        <v>1125</v>
      </c>
      <c r="E724" s="142">
        <v>120</v>
      </c>
      <c r="F724" s="143">
        <f>100%-((E724-G724)/E724)</f>
        <v>1</v>
      </c>
      <c r="G724" s="142">
        <v>120</v>
      </c>
      <c r="H724" s="144">
        <f t="shared" si="85"/>
        <v>0</v>
      </c>
      <c r="I724" s="145"/>
      <c r="J724" s="145"/>
      <c r="K724" s="145"/>
      <c r="L724" s="145"/>
      <c r="M724" s="182"/>
      <c r="N724" s="182"/>
      <c r="O724" s="182"/>
      <c r="P724" s="47"/>
      <c r="Q724" s="29"/>
    </row>
    <row r="725" spans="1:16" ht="31.5" hidden="1">
      <c r="A725" s="570"/>
      <c r="B725" s="570"/>
      <c r="C725" s="135" t="s">
        <v>1147</v>
      </c>
      <c r="D725" s="14" t="s">
        <v>335</v>
      </c>
      <c r="E725" s="142">
        <v>33.368</v>
      </c>
      <c r="F725" s="143">
        <f>100%-((E725-G725)/E725)</f>
        <v>1</v>
      </c>
      <c r="G725" s="142">
        <v>33.368</v>
      </c>
      <c r="H725" s="144">
        <f t="shared" si="85"/>
        <v>0</v>
      </c>
      <c r="I725" s="145"/>
      <c r="J725" s="145"/>
      <c r="K725" s="145"/>
      <c r="L725" s="49"/>
      <c r="M725" s="146"/>
      <c r="N725" s="146"/>
      <c r="O725" s="147"/>
      <c r="P725" s="25"/>
    </row>
    <row r="726" spans="1:16" ht="31.5" hidden="1">
      <c r="A726" s="570"/>
      <c r="B726" s="570"/>
      <c r="C726" s="135" t="s">
        <v>1361</v>
      </c>
      <c r="D726" s="14" t="s">
        <v>992</v>
      </c>
      <c r="E726" s="142">
        <v>32.801</v>
      </c>
      <c r="F726" s="143">
        <f>100%-((E726-G726)/E726)</f>
        <v>1</v>
      </c>
      <c r="G726" s="142">
        <v>32.801</v>
      </c>
      <c r="H726" s="144">
        <f t="shared" si="85"/>
        <v>0</v>
      </c>
      <c r="I726" s="145"/>
      <c r="J726" s="145"/>
      <c r="K726" s="145"/>
      <c r="L726" s="49"/>
      <c r="M726" s="146"/>
      <c r="N726" s="146"/>
      <c r="O726" s="147"/>
      <c r="P726" s="25"/>
    </row>
    <row r="727" spans="1:16" ht="31.5" hidden="1">
      <c r="A727" s="570"/>
      <c r="B727" s="570"/>
      <c r="C727" s="135" t="s">
        <v>1263</v>
      </c>
      <c r="D727" s="14" t="s">
        <v>1742</v>
      </c>
      <c r="E727" s="142">
        <v>61.707</v>
      </c>
      <c r="F727" s="143">
        <f>100%-((E727-G727)/E727)</f>
        <v>1</v>
      </c>
      <c r="G727" s="142">
        <v>61.707</v>
      </c>
      <c r="H727" s="144">
        <f t="shared" si="85"/>
        <v>0</v>
      </c>
      <c r="I727" s="145"/>
      <c r="J727" s="145"/>
      <c r="K727" s="145"/>
      <c r="L727" s="49"/>
      <c r="M727" s="146"/>
      <c r="N727" s="146"/>
      <c r="O727" s="239"/>
      <c r="P727" s="25"/>
    </row>
    <row r="728" spans="1:16" ht="31.5" hidden="1">
      <c r="A728" s="570"/>
      <c r="B728" s="570"/>
      <c r="C728" s="135" t="s">
        <v>1431</v>
      </c>
      <c r="D728" s="14" t="s">
        <v>1743</v>
      </c>
      <c r="E728" s="142">
        <v>21.67</v>
      </c>
      <c r="F728" s="143">
        <f>100%-((E728-G728)/E728)</f>
        <v>1</v>
      </c>
      <c r="G728" s="142">
        <v>21.67</v>
      </c>
      <c r="H728" s="144">
        <f t="shared" si="85"/>
        <v>0</v>
      </c>
      <c r="I728" s="145"/>
      <c r="J728" s="145"/>
      <c r="K728" s="145"/>
      <c r="L728" s="49"/>
      <c r="M728" s="146"/>
      <c r="N728" s="146"/>
      <c r="O728" s="239"/>
      <c r="P728" s="25"/>
    </row>
    <row r="729" spans="1:16" ht="31.5" hidden="1">
      <c r="A729" s="570"/>
      <c r="B729" s="570"/>
      <c r="C729" s="135" t="s">
        <v>1824</v>
      </c>
      <c r="D729" s="14" t="s">
        <v>1790</v>
      </c>
      <c r="E729" s="142">
        <v>200</v>
      </c>
      <c r="F729" s="143">
        <v>1</v>
      </c>
      <c r="G729" s="142">
        <v>200</v>
      </c>
      <c r="H729" s="144">
        <f t="shared" si="85"/>
        <v>0</v>
      </c>
      <c r="I729" s="145"/>
      <c r="J729" s="145"/>
      <c r="K729" s="145"/>
      <c r="L729" s="49"/>
      <c r="M729" s="146"/>
      <c r="N729" s="146"/>
      <c r="O729" s="239"/>
      <c r="P729" s="25"/>
    </row>
    <row r="730" spans="1:16" ht="31.5" hidden="1">
      <c r="A730" s="570"/>
      <c r="B730" s="570"/>
      <c r="C730" s="135" t="s">
        <v>583</v>
      </c>
      <c r="D730" s="14" t="s">
        <v>347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70"/>
      <c r="B731" s="570"/>
      <c r="C731" s="135"/>
      <c r="D731" s="78" t="s">
        <v>348</v>
      </c>
      <c r="E731" s="142">
        <v>123.5</v>
      </c>
      <c r="F731" s="143">
        <f t="shared" si="86"/>
        <v>1</v>
      </c>
      <c r="G731" s="142">
        <v>123.5</v>
      </c>
      <c r="H731" s="144">
        <f t="shared" si="85"/>
        <v>0</v>
      </c>
      <c r="I731" s="145"/>
      <c r="J731" s="145"/>
      <c r="K731" s="145"/>
      <c r="L731" s="49"/>
      <c r="M731" s="146"/>
      <c r="N731" s="146"/>
      <c r="O731" s="239"/>
      <c r="P731" s="25"/>
    </row>
    <row r="732" spans="1:16" ht="31.5" hidden="1">
      <c r="A732" s="570"/>
      <c r="B732" s="570"/>
      <c r="C732" s="135"/>
      <c r="D732" s="78" t="s">
        <v>721</v>
      </c>
      <c r="E732" s="142">
        <v>80</v>
      </c>
      <c r="F732" s="143">
        <f t="shared" si="86"/>
        <v>1</v>
      </c>
      <c r="G732" s="142">
        <v>80</v>
      </c>
      <c r="H732" s="144">
        <f t="shared" si="85"/>
        <v>0</v>
      </c>
      <c r="I732" s="145"/>
      <c r="J732" s="145"/>
      <c r="K732" s="145"/>
      <c r="L732" s="49"/>
      <c r="M732" s="146"/>
      <c r="N732" s="146"/>
      <c r="O732" s="239"/>
      <c r="P732" s="25"/>
    </row>
    <row r="733" spans="1:16" ht="31.5" hidden="1">
      <c r="A733" s="570"/>
      <c r="B733" s="570"/>
      <c r="C733" s="135"/>
      <c r="D733" s="78" t="s">
        <v>722</v>
      </c>
      <c r="E733" s="142">
        <v>50</v>
      </c>
      <c r="F733" s="143">
        <f t="shared" si="86"/>
        <v>1</v>
      </c>
      <c r="G733" s="142">
        <v>50</v>
      </c>
      <c r="H733" s="144">
        <f t="shared" si="85"/>
        <v>0</v>
      </c>
      <c r="I733" s="145"/>
      <c r="J733" s="145"/>
      <c r="K733" s="145"/>
      <c r="L733" s="49"/>
      <c r="M733" s="146"/>
      <c r="N733" s="146"/>
      <c r="O733" s="239"/>
      <c r="P733" s="25"/>
    </row>
    <row r="734" spans="1:16" ht="31.5" hidden="1">
      <c r="A734" s="570"/>
      <c r="B734" s="570"/>
      <c r="C734" s="135"/>
      <c r="D734" s="78" t="s">
        <v>723</v>
      </c>
      <c r="E734" s="142">
        <v>122.123</v>
      </c>
      <c r="F734" s="143">
        <f t="shared" si="86"/>
        <v>1</v>
      </c>
      <c r="G734" s="142">
        <v>122.123</v>
      </c>
      <c r="H734" s="144">
        <f t="shared" si="85"/>
        <v>0</v>
      </c>
      <c r="I734" s="145"/>
      <c r="J734" s="145"/>
      <c r="K734" s="145"/>
      <c r="L734" s="49"/>
      <c r="M734" s="146"/>
      <c r="N734" s="146"/>
      <c r="O734" s="239"/>
      <c r="P734" s="25"/>
    </row>
    <row r="735" spans="1:16" ht="31.5" hidden="1">
      <c r="A735" s="570"/>
      <c r="B735" s="570"/>
      <c r="C735" s="135"/>
      <c r="D735" s="78" t="s">
        <v>830</v>
      </c>
      <c r="E735" s="142">
        <v>31.68</v>
      </c>
      <c r="F735" s="143">
        <f t="shared" si="86"/>
        <v>1</v>
      </c>
      <c r="G735" s="142">
        <v>31.68</v>
      </c>
      <c r="H735" s="144">
        <f t="shared" si="85"/>
        <v>0</v>
      </c>
      <c r="I735" s="145"/>
      <c r="J735" s="145"/>
      <c r="K735" s="145"/>
      <c r="L735" s="49"/>
      <c r="M735" s="146"/>
      <c r="N735" s="146"/>
      <c r="O735" s="239"/>
      <c r="P735" s="25"/>
    </row>
    <row r="736" spans="1:16" ht="47.25" hidden="1">
      <c r="A736" s="570"/>
      <c r="B736" s="570"/>
      <c r="C736" s="135"/>
      <c r="D736" s="13" t="s">
        <v>979</v>
      </c>
      <c r="E736" s="142">
        <v>88.322</v>
      </c>
      <c r="F736" s="143">
        <f t="shared" si="86"/>
        <v>1</v>
      </c>
      <c r="G736" s="142">
        <v>88.322</v>
      </c>
      <c r="H736" s="144">
        <f t="shared" si="85"/>
        <v>0</v>
      </c>
      <c r="I736" s="145"/>
      <c r="J736" s="145"/>
      <c r="K736" s="145"/>
      <c r="L736" s="49"/>
      <c r="M736" s="146"/>
      <c r="N736" s="146"/>
      <c r="O736" s="239"/>
      <c r="P736" s="25"/>
    </row>
    <row r="737" spans="1:16" ht="31.5" hidden="1">
      <c r="A737" s="570"/>
      <c r="B737" s="570"/>
      <c r="C737" s="135"/>
      <c r="D737" s="78" t="s">
        <v>1423</v>
      </c>
      <c r="E737" s="142">
        <v>100</v>
      </c>
      <c r="F737" s="143">
        <f t="shared" si="86"/>
        <v>1</v>
      </c>
      <c r="G737" s="142">
        <v>100</v>
      </c>
      <c r="H737" s="144">
        <f t="shared" si="85"/>
        <v>0</v>
      </c>
      <c r="I737" s="145"/>
      <c r="J737" s="145"/>
      <c r="K737" s="145"/>
      <c r="L737" s="49"/>
      <c r="M737" s="146"/>
      <c r="N737" s="146"/>
      <c r="O737" s="239"/>
      <c r="P737" s="25"/>
    </row>
    <row r="738" spans="1:16" ht="31.5" hidden="1">
      <c r="A738" s="570"/>
      <c r="B738" s="570"/>
      <c r="C738" s="135"/>
      <c r="D738" s="78" t="s">
        <v>732</v>
      </c>
      <c r="E738" s="142">
        <v>32.606</v>
      </c>
      <c r="F738" s="143">
        <f t="shared" si="86"/>
        <v>1</v>
      </c>
      <c r="G738" s="142">
        <v>32.606</v>
      </c>
      <c r="H738" s="144">
        <f t="shared" si="85"/>
        <v>0</v>
      </c>
      <c r="I738" s="145"/>
      <c r="J738" s="145"/>
      <c r="K738" s="145"/>
      <c r="L738" s="49"/>
      <c r="M738" s="146"/>
      <c r="N738" s="146"/>
      <c r="O738" s="239"/>
      <c r="P738" s="25"/>
    </row>
    <row r="739" spans="1:16" ht="31.5" hidden="1">
      <c r="A739" s="570"/>
      <c r="B739" s="570"/>
      <c r="C739" s="135"/>
      <c r="D739" s="78" t="s">
        <v>733</v>
      </c>
      <c r="E739" s="142">
        <v>120</v>
      </c>
      <c r="F739" s="143">
        <f t="shared" si="86"/>
        <v>1</v>
      </c>
      <c r="G739" s="142">
        <v>120</v>
      </c>
      <c r="H739" s="144">
        <f t="shared" si="85"/>
        <v>0</v>
      </c>
      <c r="I739" s="145"/>
      <c r="J739" s="145"/>
      <c r="K739" s="145"/>
      <c r="L739" s="49"/>
      <c r="M739" s="146"/>
      <c r="N739" s="146"/>
      <c r="O739" s="239"/>
      <c r="P739" s="25"/>
    </row>
    <row r="740" spans="1:16" ht="31.5" hidden="1">
      <c r="A740" s="570"/>
      <c r="B740" s="570"/>
      <c r="C740" s="135"/>
      <c r="D740" s="78" t="s">
        <v>734</v>
      </c>
      <c r="E740" s="142">
        <v>72.87</v>
      </c>
      <c r="F740" s="143">
        <f t="shared" si="86"/>
        <v>1</v>
      </c>
      <c r="G740" s="142">
        <v>72.87</v>
      </c>
      <c r="H740" s="144">
        <f t="shared" si="85"/>
        <v>0</v>
      </c>
      <c r="I740" s="145"/>
      <c r="J740" s="145"/>
      <c r="K740" s="145"/>
      <c r="L740" s="49"/>
      <c r="M740" s="146"/>
      <c r="N740" s="146"/>
      <c r="O740" s="239"/>
      <c r="P740" s="25"/>
    </row>
    <row r="741" spans="1:16" ht="31.5" hidden="1">
      <c r="A741" s="570"/>
      <c r="B741" s="570"/>
      <c r="C741" s="135"/>
      <c r="D741" s="78" t="s">
        <v>735</v>
      </c>
      <c r="E741" s="142">
        <v>19.44</v>
      </c>
      <c r="F741" s="143">
        <f t="shared" si="86"/>
        <v>1</v>
      </c>
      <c r="G741" s="142">
        <v>19.44</v>
      </c>
      <c r="H741" s="144">
        <f t="shared" si="85"/>
        <v>0</v>
      </c>
      <c r="I741" s="145"/>
      <c r="J741" s="145"/>
      <c r="K741" s="145"/>
      <c r="L741" s="49"/>
      <c r="M741" s="146"/>
      <c r="N741" s="146"/>
      <c r="O741" s="239"/>
      <c r="P741" s="25"/>
    </row>
    <row r="742" spans="1:16" ht="31.5" hidden="1">
      <c r="A742" s="570"/>
      <c r="B742" s="570"/>
      <c r="C742" s="135"/>
      <c r="D742" s="78" t="s">
        <v>563</v>
      </c>
      <c r="E742" s="142">
        <v>27.456</v>
      </c>
      <c r="F742" s="143">
        <f t="shared" si="86"/>
        <v>1</v>
      </c>
      <c r="G742" s="142">
        <v>27.456</v>
      </c>
      <c r="H742" s="144">
        <f t="shared" si="85"/>
        <v>0</v>
      </c>
      <c r="I742" s="145"/>
      <c r="J742" s="145"/>
      <c r="K742" s="145"/>
      <c r="L742" s="49"/>
      <c r="M742" s="146"/>
      <c r="N742" s="146"/>
      <c r="O742" s="239"/>
      <c r="P742" s="25"/>
    </row>
    <row r="743" spans="1:16" ht="31.5" hidden="1">
      <c r="A743" s="570"/>
      <c r="B743" s="570"/>
      <c r="C743" s="135"/>
      <c r="D743" s="78" t="s">
        <v>564</v>
      </c>
      <c r="E743" s="142">
        <v>100</v>
      </c>
      <c r="F743" s="143">
        <f t="shared" si="86"/>
        <v>1</v>
      </c>
      <c r="G743" s="142">
        <v>100</v>
      </c>
      <c r="H743" s="144">
        <f t="shared" si="85"/>
        <v>0</v>
      </c>
      <c r="I743" s="145"/>
      <c r="J743" s="145"/>
      <c r="K743" s="145"/>
      <c r="L743" s="49"/>
      <c r="M743" s="146"/>
      <c r="N743" s="146"/>
      <c r="O743" s="239"/>
      <c r="P743" s="25"/>
    </row>
    <row r="744" spans="1:16" ht="31.5" hidden="1">
      <c r="A744" s="570"/>
      <c r="B744" s="570"/>
      <c r="C744" s="135"/>
      <c r="D744" s="78" t="s">
        <v>715</v>
      </c>
      <c r="E744" s="142"/>
      <c r="F744" s="143"/>
      <c r="G744" s="142"/>
      <c r="H744" s="144">
        <f t="shared" si="85"/>
        <v>0</v>
      </c>
      <c r="I744" s="145"/>
      <c r="J744" s="145"/>
      <c r="K744" s="145"/>
      <c r="L744" s="49"/>
      <c r="M744" s="146"/>
      <c r="N744" s="146"/>
      <c r="O744" s="239"/>
      <c r="P744" s="25"/>
    </row>
    <row r="745" spans="1:16" ht="31.5" hidden="1">
      <c r="A745" s="570"/>
      <c r="B745" s="570"/>
      <c r="C745" s="135"/>
      <c r="D745" s="78" t="s">
        <v>580</v>
      </c>
      <c r="E745" s="142"/>
      <c r="F745" s="143"/>
      <c r="G745" s="142"/>
      <c r="H745" s="144">
        <f t="shared" si="85"/>
        <v>0</v>
      </c>
      <c r="I745" s="145"/>
      <c r="J745" s="145"/>
      <c r="K745" s="145"/>
      <c r="L745" s="49"/>
      <c r="M745" s="146"/>
      <c r="N745" s="146"/>
      <c r="O745" s="239"/>
      <c r="P745" s="25"/>
    </row>
    <row r="746" spans="1:16" ht="31.5" hidden="1">
      <c r="A746" s="570"/>
      <c r="B746" s="570"/>
      <c r="C746" s="135"/>
      <c r="D746" s="78" t="s">
        <v>1717</v>
      </c>
      <c r="E746" s="142">
        <v>296.733</v>
      </c>
      <c r="F746" s="143">
        <f>100%-((E746-G746)/E746)</f>
        <v>1</v>
      </c>
      <c r="G746" s="142">
        <v>296.733</v>
      </c>
      <c r="H746" s="144">
        <f t="shared" si="85"/>
        <v>0</v>
      </c>
      <c r="I746" s="145"/>
      <c r="J746" s="145"/>
      <c r="K746" s="145"/>
      <c r="L746" s="49"/>
      <c r="M746" s="146"/>
      <c r="N746" s="146"/>
      <c r="O746" s="239"/>
      <c r="P746" s="25"/>
    </row>
    <row r="747" spans="1:16" ht="31.5" hidden="1">
      <c r="A747" s="570"/>
      <c r="B747" s="570"/>
      <c r="C747" s="135"/>
      <c r="D747" s="78" t="s">
        <v>1364</v>
      </c>
      <c r="E747" s="142">
        <v>103.74375</v>
      </c>
      <c r="F747" s="143">
        <f>100%-((E747-G747)/E747)</f>
        <v>1</v>
      </c>
      <c r="G747" s="142">
        <v>103.74375</v>
      </c>
      <c r="H747" s="144">
        <f t="shared" si="85"/>
        <v>0</v>
      </c>
      <c r="I747" s="145"/>
      <c r="J747" s="145"/>
      <c r="K747" s="145"/>
      <c r="L747" s="49"/>
      <c r="M747" s="146"/>
      <c r="N747" s="146"/>
      <c r="O747" s="239"/>
      <c r="P747" s="25"/>
    </row>
    <row r="748" spans="1:16" ht="47.25" hidden="1">
      <c r="A748" s="570"/>
      <c r="B748" s="570"/>
      <c r="C748" s="135"/>
      <c r="D748" s="79" t="s">
        <v>524</v>
      </c>
      <c r="E748" s="142"/>
      <c r="F748" s="143"/>
      <c r="G748" s="142"/>
      <c r="H748" s="144">
        <f t="shared" si="85"/>
        <v>0</v>
      </c>
      <c r="I748" s="145"/>
      <c r="J748" s="145"/>
      <c r="K748" s="145"/>
      <c r="L748" s="49"/>
      <c r="M748" s="146"/>
      <c r="N748" s="146"/>
      <c r="O748" s="239"/>
      <c r="P748" s="25"/>
    </row>
    <row r="749" spans="1:16" ht="31.5" hidden="1">
      <c r="A749" s="570"/>
      <c r="B749" s="570"/>
      <c r="C749" s="135"/>
      <c r="D749" s="13" t="s">
        <v>525</v>
      </c>
      <c r="E749" s="142"/>
      <c r="F749" s="143"/>
      <c r="G749" s="142"/>
      <c r="H749" s="144">
        <f t="shared" si="85"/>
        <v>0</v>
      </c>
      <c r="I749" s="145"/>
      <c r="J749" s="145"/>
      <c r="K749" s="145"/>
      <c r="L749" s="49"/>
      <c r="M749" s="146"/>
      <c r="N749" s="146"/>
      <c r="O749" s="239"/>
      <c r="P749" s="25"/>
    </row>
    <row r="750" spans="1:16" ht="47.25" hidden="1">
      <c r="A750" s="570"/>
      <c r="B750" s="570"/>
      <c r="C750" s="135"/>
      <c r="D750" s="13" t="s">
        <v>150</v>
      </c>
      <c r="E750" s="142"/>
      <c r="F750" s="143"/>
      <c r="G750" s="142"/>
      <c r="H750" s="144">
        <f t="shared" si="85"/>
        <v>0</v>
      </c>
      <c r="I750" s="145"/>
      <c r="J750" s="145"/>
      <c r="K750" s="145"/>
      <c r="L750" s="49"/>
      <c r="M750" s="146"/>
      <c r="N750" s="146"/>
      <c r="O750" s="239"/>
      <c r="P750" s="25"/>
    </row>
    <row r="751" spans="1:16" ht="47.25" hidden="1">
      <c r="A751" s="570"/>
      <c r="B751" s="570"/>
      <c r="C751" s="135"/>
      <c r="D751" s="13" t="s">
        <v>151</v>
      </c>
      <c r="E751" s="142"/>
      <c r="F751" s="143"/>
      <c r="G751" s="142"/>
      <c r="H751" s="144">
        <f t="shared" si="85"/>
        <v>0</v>
      </c>
      <c r="I751" s="145"/>
      <c r="J751" s="145"/>
      <c r="K751" s="145"/>
      <c r="L751" s="49"/>
      <c r="M751" s="146"/>
      <c r="N751" s="146"/>
      <c r="O751" s="239"/>
      <c r="P751" s="25"/>
    </row>
    <row r="752" spans="1:16" ht="31.5" hidden="1">
      <c r="A752" s="570"/>
      <c r="B752" s="570"/>
      <c r="C752" s="135"/>
      <c r="D752" s="14" t="s">
        <v>1699</v>
      </c>
      <c r="E752" s="142"/>
      <c r="F752" s="143"/>
      <c r="G752" s="142"/>
      <c r="H752" s="144">
        <f aca="true" t="shared" si="87" ref="H752:H783">I752+K752+L752+M752+N752+O752</f>
        <v>0</v>
      </c>
      <c r="I752" s="145"/>
      <c r="J752" s="145"/>
      <c r="K752" s="145"/>
      <c r="L752" s="49"/>
      <c r="M752" s="146"/>
      <c r="N752" s="146"/>
      <c r="O752" s="239"/>
      <c r="P752" s="25"/>
    </row>
    <row r="753" spans="1:16" ht="15.75" hidden="1">
      <c r="A753" s="570"/>
      <c r="B753" s="570"/>
      <c r="C753" s="135"/>
      <c r="D753" s="14" t="s">
        <v>1247</v>
      </c>
      <c r="E753" s="142"/>
      <c r="F753" s="143"/>
      <c r="G753" s="142"/>
      <c r="H753" s="144">
        <f t="shared" si="87"/>
        <v>0</v>
      </c>
      <c r="I753" s="145"/>
      <c r="J753" s="145"/>
      <c r="K753" s="145"/>
      <c r="L753" s="49"/>
      <c r="M753" s="146"/>
      <c r="N753" s="146"/>
      <c r="O753" s="239"/>
      <c r="P753" s="25"/>
    </row>
    <row r="754" spans="1:16" ht="15.75" hidden="1">
      <c r="A754" s="570"/>
      <c r="B754" s="570"/>
      <c r="C754" s="135"/>
      <c r="D754" s="14" t="s">
        <v>17</v>
      </c>
      <c r="E754" s="142"/>
      <c r="F754" s="143"/>
      <c r="G754" s="142"/>
      <c r="H754" s="144">
        <f t="shared" si="87"/>
        <v>0</v>
      </c>
      <c r="I754" s="145"/>
      <c r="J754" s="145"/>
      <c r="K754" s="145"/>
      <c r="L754" s="49"/>
      <c r="M754" s="146"/>
      <c r="N754" s="146"/>
      <c r="O754" s="239"/>
      <c r="P754" s="25"/>
    </row>
    <row r="755" spans="1:16" ht="31.5" hidden="1">
      <c r="A755" s="570"/>
      <c r="B755" s="570"/>
      <c r="C755" s="135"/>
      <c r="D755" s="14" t="s">
        <v>18</v>
      </c>
      <c r="E755" s="142"/>
      <c r="F755" s="143"/>
      <c r="G755" s="142"/>
      <c r="H755" s="144">
        <f t="shared" si="87"/>
        <v>0</v>
      </c>
      <c r="I755" s="145"/>
      <c r="J755" s="145"/>
      <c r="K755" s="145"/>
      <c r="L755" s="49"/>
      <c r="M755" s="146"/>
      <c r="N755" s="146"/>
      <c r="O755" s="239"/>
      <c r="P755" s="25"/>
    </row>
    <row r="756" spans="1:16" ht="47.25" hidden="1">
      <c r="A756" s="570"/>
      <c r="B756" s="570"/>
      <c r="C756" s="135"/>
      <c r="D756" s="13" t="s">
        <v>887</v>
      </c>
      <c r="E756" s="142"/>
      <c r="F756" s="143"/>
      <c r="G756" s="142"/>
      <c r="H756" s="144">
        <f t="shared" si="87"/>
        <v>0</v>
      </c>
      <c r="I756" s="145"/>
      <c r="J756" s="145"/>
      <c r="K756" s="145"/>
      <c r="L756" s="49"/>
      <c r="M756" s="146"/>
      <c r="N756" s="146"/>
      <c r="O756" s="239"/>
      <c r="P756" s="25"/>
    </row>
    <row r="757" spans="1:16" ht="31.5" hidden="1">
      <c r="A757" s="570"/>
      <c r="B757" s="570"/>
      <c r="C757" s="135"/>
      <c r="D757" s="13" t="s">
        <v>1669</v>
      </c>
      <c r="E757" s="142"/>
      <c r="F757" s="143"/>
      <c r="G757" s="142"/>
      <c r="H757" s="144">
        <f t="shared" si="87"/>
        <v>0</v>
      </c>
      <c r="I757" s="145"/>
      <c r="J757" s="145"/>
      <c r="K757" s="145"/>
      <c r="L757" s="49"/>
      <c r="M757" s="146"/>
      <c r="N757" s="146"/>
      <c r="O757" s="239"/>
      <c r="P757" s="25"/>
    </row>
    <row r="758" spans="1:16" ht="31.5" hidden="1">
      <c r="A758" s="570"/>
      <c r="B758" s="570"/>
      <c r="C758" s="135"/>
      <c r="D758" s="13" t="s">
        <v>204</v>
      </c>
      <c r="E758" s="142"/>
      <c r="F758" s="143"/>
      <c r="G758" s="142"/>
      <c r="H758" s="144">
        <f t="shared" si="87"/>
        <v>0</v>
      </c>
      <c r="I758" s="145"/>
      <c r="J758" s="145"/>
      <c r="K758" s="145"/>
      <c r="L758" s="49"/>
      <c r="M758" s="146"/>
      <c r="N758" s="146"/>
      <c r="O758" s="239"/>
      <c r="P758" s="25"/>
    </row>
    <row r="759" spans="1:16" ht="15.75" hidden="1">
      <c r="A759" s="570"/>
      <c r="B759" s="570"/>
      <c r="C759" s="135"/>
      <c r="D759" s="14" t="s">
        <v>205</v>
      </c>
      <c r="E759" s="142"/>
      <c r="F759" s="143"/>
      <c r="G759" s="142"/>
      <c r="H759" s="144">
        <f t="shared" si="87"/>
        <v>0</v>
      </c>
      <c r="I759" s="145"/>
      <c r="J759" s="145"/>
      <c r="K759" s="145"/>
      <c r="L759" s="49"/>
      <c r="M759" s="146"/>
      <c r="N759" s="146"/>
      <c r="O759" s="239"/>
      <c r="P759" s="25"/>
    </row>
    <row r="760" spans="1:16" ht="47.25" hidden="1">
      <c r="A760" s="570"/>
      <c r="B760" s="570"/>
      <c r="C760" s="135"/>
      <c r="D760" s="13" t="s">
        <v>127</v>
      </c>
      <c r="E760" s="142"/>
      <c r="F760" s="143"/>
      <c r="G760" s="142"/>
      <c r="H760" s="144">
        <f t="shared" si="87"/>
        <v>0</v>
      </c>
      <c r="I760" s="145"/>
      <c r="J760" s="145"/>
      <c r="K760" s="145"/>
      <c r="L760" s="49"/>
      <c r="M760" s="146"/>
      <c r="N760" s="146"/>
      <c r="O760" s="239"/>
      <c r="P760" s="25"/>
    </row>
    <row r="761" spans="1:16" ht="15.75" hidden="1">
      <c r="A761" s="570"/>
      <c r="B761" s="570"/>
      <c r="C761" s="135"/>
      <c r="D761" s="80" t="s">
        <v>1098</v>
      </c>
      <c r="E761" s="142"/>
      <c r="F761" s="143"/>
      <c r="G761" s="142"/>
      <c r="H761" s="144">
        <f t="shared" si="87"/>
        <v>0</v>
      </c>
      <c r="I761" s="145"/>
      <c r="J761" s="145"/>
      <c r="K761" s="145"/>
      <c r="L761" s="49"/>
      <c r="M761" s="146"/>
      <c r="N761" s="146"/>
      <c r="O761" s="239"/>
      <c r="P761" s="25"/>
    </row>
    <row r="762" spans="1:16" ht="15.75" hidden="1">
      <c r="A762" s="570"/>
      <c r="B762" s="570"/>
      <c r="C762" s="135"/>
      <c r="D762" s="79" t="s">
        <v>1099</v>
      </c>
      <c r="E762" s="142"/>
      <c r="F762" s="143"/>
      <c r="G762" s="142"/>
      <c r="H762" s="144">
        <f t="shared" si="87"/>
        <v>0</v>
      </c>
      <c r="I762" s="145"/>
      <c r="J762" s="145"/>
      <c r="K762" s="145"/>
      <c r="L762" s="49"/>
      <c r="M762" s="146"/>
      <c r="N762" s="146"/>
      <c r="O762" s="239"/>
      <c r="P762" s="25"/>
    </row>
    <row r="763" spans="1:16" ht="31.5" hidden="1">
      <c r="A763" s="570"/>
      <c r="B763" s="570"/>
      <c r="C763" s="135"/>
      <c r="D763" s="13" t="s">
        <v>1661</v>
      </c>
      <c r="E763" s="142"/>
      <c r="F763" s="143"/>
      <c r="G763" s="142"/>
      <c r="H763" s="144">
        <f t="shared" si="87"/>
        <v>0</v>
      </c>
      <c r="I763" s="145"/>
      <c r="J763" s="145"/>
      <c r="K763" s="145"/>
      <c r="L763" s="49"/>
      <c r="M763" s="146"/>
      <c r="N763" s="146"/>
      <c r="O763" s="239"/>
      <c r="P763" s="25"/>
    </row>
    <row r="764" spans="1:16" ht="31.5" hidden="1">
      <c r="A764" s="570"/>
      <c r="B764" s="570"/>
      <c r="C764" s="135"/>
      <c r="D764" s="13" t="s">
        <v>1662</v>
      </c>
      <c r="E764" s="142"/>
      <c r="F764" s="143"/>
      <c r="G764" s="142"/>
      <c r="H764" s="144">
        <f t="shared" si="87"/>
        <v>0</v>
      </c>
      <c r="I764" s="145"/>
      <c r="J764" s="145"/>
      <c r="K764" s="145"/>
      <c r="L764" s="49"/>
      <c r="M764" s="146"/>
      <c r="N764" s="146"/>
      <c r="O764" s="239"/>
      <c r="P764" s="25"/>
    </row>
    <row r="765" spans="1:16" ht="47.25" hidden="1">
      <c r="A765" s="570"/>
      <c r="B765" s="570"/>
      <c r="C765" s="135"/>
      <c r="D765" s="79" t="s">
        <v>1663</v>
      </c>
      <c r="E765" s="142"/>
      <c r="F765" s="143"/>
      <c r="G765" s="142"/>
      <c r="H765" s="144">
        <f t="shared" si="87"/>
        <v>0</v>
      </c>
      <c r="I765" s="145"/>
      <c r="J765" s="145"/>
      <c r="K765" s="145"/>
      <c r="L765" s="49"/>
      <c r="M765" s="146"/>
      <c r="N765" s="146"/>
      <c r="O765" s="239"/>
      <c r="P765" s="25"/>
    </row>
    <row r="766" spans="1:16" ht="47.25" hidden="1">
      <c r="A766" s="570"/>
      <c r="B766" s="570"/>
      <c r="C766" s="135"/>
      <c r="D766" s="79" t="s">
        <v>1453</v>
      </c>
      <c r="E766" s="142"/>
      <c r="F766" s="143"/>
      <c r="G766" s="142"/>
      <c r="H766" s="144">
        <f t="shared" si="87"/>
        <v>0</v>
      </c>
      <c r="I766" s="145"/>
      <c r="J766" s="145"/>
      <c r="K766" s="145"/>
      <c r="L766" s="49"/>
      <c r="M766" s="146"/>
      <c r="N766" s="146"/>
      <c r="O766" s="239"/>
      <c r="P766" s="25"/>
    </row>
    <row r="767" spans="1:16" ht="31.5" hidden="1">
      <c r="A767" s="570"/>
      <c r="B767" s="570"/>
      <c r="C767" s="135"/>
      <c r="D767" s="81" t="s">
        <v>1454</v>
      </c>
      <c r="E767" s="142"/>
      <c r="F767" s="143"/>
      <c r="G767" s="142"/>
      <c r="H767" s="144">
        <f t="shared" si="87"/>
        <v>0</v>
      </c>
      <c r="I767" s="145"/>
      <c r="J767" s="145"/>
      <c r="K767" s="145"/>
      <c r="L767" s="49"/>
      <c r="M767" s="146"/>
      <c r="N767" s="146"/>
      <c r="O767" s="239"/>
      <c r="P767" s="25"/>
    </row>
    <row r="768" spans="1:16" ht="47.25" hidden="1">
      <c r="A768" s="570"/>
      <c r="B768" s="570"/>
      <c r="C768" s="135"/>
      <c r="D768" s="13" t="s">
        <v>1668</v>
      </c>
      <c r="E768" s="142"/>
      <c r="F768" s="143"/>
      <c r="G768" s="142"/>
      <c r="H768" s="144">
        <f t="shared" si="87"/>
        <v>0</v>
      </c>
      <c r="I768" s="145"/>
      <c r="J768" s="145"/>
      <c r="K768" s="145"/>
      <c r="L768" s="49"/>
      <c r="M768" s="146"/>
      <c r="N768" s="146"/>
      <c r="O768" s="239"/>
      <c r="P768" s="25"/>
    </row>
    <row r="769" spans="1:16" ht="47.25" hidden="1">
      <c r="A769" s="570"/>
      <c r="B769" s="570"/>
      <c r="C769" s="135"/>
      <c r="D769" s="13" t="s">
        <v>1109</v>
      </c>
      <c r="E769" s="142"/>
      <c r="F769" s="143"/>
      <c r="G769" s="142"/>
      <c r="H769" s="144">
        <f t="shared" si="87"/>
        <v>0</v>
      </c>
      <c r="I769" s="145"/>
      <c r="J769" s="145"/>
      <c r="K769" s="145"/>
      <c r="L769" s="49"/>
      <c r="M769" s="146"/>
      <c r="N769" s="146"/>
      <c r="O769" s="239"/>
      <c r="P769" s="25"/>
    </row>
    <row r="770" spans="1:16" ht="31.5" hidden="1">
      <c r="A770" s="570"/>
      <c r="B770" s="570"/>
      <c r="C770" s="135"/>
      <c r="D770" s="13" t="s">
        <v>1110</v>
      </c>
      <c r="E770" s="142"/>
      <c r="F770" s="143"/>
      <c r="G770" s="142"/>
      <c r="H770" s="144">
        <f t="shared" si="87"/>
        <v>0</v>
      </c>
      <c r="I770" s="145"/>
      <c r="J770" s="145"/>
      <c r="K770" s="145"/>
      <c r="L770" s="49"/>
      <c r="M770" s="146"/>
      <c r="N770" s="146"/>
      <c r="O770" s="239"/>
      <c r="P770" s="25"/>
    </row>
    <row r="771" spans="1:16" ht="31.5" hidden="1">
      <c r="A771" s="570"/>
      <c r="B771" s="570"/>
      <c r="C771" s="135"/>
      <c r="D771" s="13" t="s">
        <v>1248</v>
      </c>
      <c r="E771" s="142"/>
      <c r="F771" s="143"/>
      <c r="G771" s="142"/>
      <c r="H771" s="144">
        <f t="shared" si="87"/>
        <v>0</v>
      </c>
      <c r="I771" s="145"/>
      <c r="J771" s="145"/>
      <c r="K771" s="145"/>
      <c r="L771" s="49"/>
      <c r="M771" s="146"/>
      <c r="N771" s="146"/>
      <c r="O771" s="239"/>
      <c r="P771" s="25"/>
    </row>
    <row r="772" spans="1:16" ht="31.5" hidden="1">
      <c r="A772" s="570"/>
      <c r="B772" s="570"/>
      <c r="C772" s="135"/>
      <c r="D772" s="13" t="s">
        <v>388</v>
      </c>
      <c r="E772" s="142"/>
      <c r="F772" s="143"/>
      <c r="G772" s="142"/>
      <c r="H772" s="144">
        <f t="shared" si="87"/>
        <v>0</v>
      </c>
      <c r="I772" s="145"/>
      <c r="J772" s="145"/>
      <c r="K772" s="145"/>
      <c r="L772" s="49"/>
      <c r="M772" s="146"/>
      <c r="N772" s="146"/>
      <c r="O772" s="239"/>
      <c r="P772" s="25"/>
    </row>
    <row r="773" spans="1:16" ht="31.5" hidden="1">
      <c r="A773" s="570"/>
      <c r="B773" s="570"/>
      <c r="C773" s="135"/>
      <c r="D773" s="13" t="s">
        <v>389</v>
      </c>
      <c r="E773" s="142"/>
      <c r="F773" s="143"/>
      <c r="G773" s="142"/>
      <c r="H773" s="144">
        <f t="shared" si="87"/>
        <v>0</v>
      </c>
      <c r="I773" s="145"/>
      <c r="J773" s="145"/>
      <c r="K773" s="145"/>
      <c r="L773" s="49"/>
      <c r="M773" s="146"/>
      <c r="N773" s="146"/>
      <c r="O773" s="239"/>
      <c r="P773" s="25"/>
    </row>
    <row r="774" spans="1:16" ht="15.75" hidden="1">
      <c r="A774" s="570"/>
      <c r="B774" s="570"/>
      <c r="C774" s="135"/>
      <c r="D774" s="13" t="s">
        <v>390</v>
      </c>
      <c r="E774" s="142"/>
      <c r="F774" s="143"/>
      <c r="G774" s="142"/>
      <c r="H774" s="144">
        <f t="shared" si="87"/>
        <v>0</v>
      </c>
      <c r="I774" s="145"/>
      <c r="J774" s="145"/>
      <c r="K774" s="145"/>
      <c r="L774" s="49"/>
      <c r="M774" s="146"/>
      <c r="N774" s="146"/>
      <c r="O774" s="239"/>
      <c r="P774" s="25"/>
    </row>
    <row r="775" spans="1:16" ht="31.5" hidden="1">
      <c r="A775" s="570"/>
      <c r="B775" s="570"/>
      <c r="C775" s="135"/>
      <c r="D775" s="13" t="s">
        <v>504</v>
      </c>
      <c r="E775" s="142"/>
      <c r="F775" s="143"/>
      <c r="G775" s="142"/>
      <c r="H775" s="144">
        <f t="shared" si="87"/>
        <v>0</v>
      </c>
      <c r="I775" s="145"/>
      <c r="J775" s="145"/>
      <c r="K775" s="145"/>
      <c r="L775" s="49"/>
      <c r="M775" s="146"/>
      <c r="N775" s="146"/>
      <c r="O775" s="239"/>
      <c r="P775" s="25"/>
    </row>
    <row r="776" spans="1:16" ht="31.5" hidden="1">
      <c r="A776" s="570"/>
      <c r="B776" s="570"/>
      <c r="C776" s="135"/>
      <c r="D776" s="13" t="s">
        <v>873</v>
      </c>
      <c r="E776" s="142"/>
      <c r="F776" s="143"/>
      <c r="G776" s="142"/>
      <c r="H776" s="144">
        <f t="shared" si="87"/>
        <v>0</v>
      </c>
      <c r="I776" s="145"/>
      <c r="J776" s="145"/>
      <c r="K776" s="145"/>
      <c r="L776" s="49"/>
      <c r="M776" s="146"/>
      <c r="N776" s="146"/>
      <c r="O776" s="239"/>
      <c r="P776" s="25"/>
    </row>
    <row r="777" spans="1:16" ht="31.5" hidden="1">
      <c r="A777" s="570"/>
      <c r="B777" s="570"/>
      <c r="C777" s="135"/>
      <c r="D777" s="13" t="s">
        <v>1700</v>
      </c>
      <c r="E777" s="142"/>
      <c r="F777" s="143"/>
      <c r="G777" s="142"/>
      <c r="H777" s="144">
        <f t="shared" si="87"/>
        <v>0</v>
      </c>
      <c r="I777" s="145"/>
      <c r="J777" s="145"/>
      <c r="K777" s="145"/>
      <c r="L777" s="49"/>
      <c r="M777" s="146"/>
      <c r="N777" s="146"/>
      <c r="O777" s="239"/>
      <c r="P777" s="25"/>
    </row>
    <row r="778" spans="1:16" ht="31.5" hidden="1">
      <c r="A778" s="570"/>
      <c r="B778" s="570"/>
      <c r="C778" s="135"/>
      <c r="D778" s="13" t="s">
        <v>1174</v>
      </c>
      <c r="E778" s="142"/>
      <c r="F778" s="143"/>
      <c r="G778" s="142"/>
      <c r="H778" s="144">
        <f t="shared" si="87"/>
        <v>0</v>
      </c>
      <c r="I778" s="145"/>
      <c r="J778" s="145"/>
      <c r="K778" s="145"/>
      <c r="L778" s="49"/>
      <c r="M778" s="146"/>
      <c r="N778" s="146"/>
      <c r="O778" s="239"/>
      <c r="P778" s="25"/>
    </row>
    <row r="779" spans="1:16" ht="31.5" hidden="1">
      <c r="A779" s="570"/>
      <c r="B779" s="570"/>
      <c r="C779" s="135"/>
      <c r="D779" s="13" t="s">
        <v>1372</v>
      </c>
      <c r="E779" s="142"/>
      <c r="F779" s="143"/>
      <c r="G779" s="142"/>
      <c r="H779" s="144">
        <f t="shared" si="87"/>
        <v>0</v>
      </c>
      <c r="I779" s="145"/>
      <c r="J779" s="145"/>
      <c r="K779" s="145"/>
      <c r="L779" s="49"/>
      <c r="M779" s="146"/>
      <c r="N779" s="146"/>
      <c r="O779" s="239"/>
      <c r="P779" s="25"/>
    </row>
    <row r="780" spans="1:16" ht="31.5" hidden="1">
      <c r="A780" s="570"/>
      <c r="B780" s="570"/>
      <c r="C780" s="135"/>
      <c r="D780" s="13" t="s">
        <v>1854</v>
      </c>
      <c r="E780" s="142"/>
      <c r="F780" s="143"/>
      <c r="G780" s="142"/>
      <c r="H780" s="144">
        <f t="shared" si="87"/>
        <v>0</v>
      </c>
      <c r="I780" s="145"/>
      <c r="J780" s="145"/>
      <c r="K780" s="145"/>
      <c r="L780" s="49"/>
      <c r="M780" s="146"/>
      <c r="N780" s="146"/>
      <c r="O780" s="239"/>
      <c r="P780" s="25"/>
    </row>
    <row r="781" spans="1:16" ht="31.5" hidden="1">
      <c r="A781" s="570"/>
      <c r="B781" s="570"/>
      <c r="C781" s="135"/>
      <c r="D781" s="13" t="s">
        <v>889</v>
      </c>
      <c r="E781" s="142"/>
      <c r="F781" s="143"/>
      <c r="G781" s="142"/>
      <c r="H781" s="144">
        <f t="shared" si="87"/>
        <v>0</v>
      </c>
      <c r="I781" s="145"/>
      <c r="J781" s="145"/>
      <c r="K781" s="145"/>
      <c r="L781" s="49"/>
      <c r="M781" s="146"/>
      <c r="N781" s="146"/>
      <c r="O781" s="239"/>
      <c r="P781" s="25"/>
    </row>
    <row r="782" spans="1:16" ht="15.75" hidden="1">
      <c r="A782" s="570"/>
      <c r="B782" s="570"/>
      <c r="C782" s="135"/>
      <c r="D782" s="13" t="s">
        <v>1600</v>
      </c>
      <c r="E782" s="142"/>
      <c r="F782" s="143"/>
      <c r="G782" s="142"/>
      <c r="H782" s="144">
        <f t="shared" si="87"/>
        <v>0</v>
      </c>
      <c r="I782" s="145"/>
      <c r="J782" s="145"/>
      <c r="K782" s="145"/>
      <c r="L782" s="49"/>
      <c r="M782" s="146"/>
      <c r="N782" s="146"/>
      <c r="O782" s="239"/>
      <c r="P782" s="25"/>
    </row>
    <row r="783" spans="1:16" ht="15.75" hidden="1">
      <c r="A783" s="570"/>
      <c r="B783" s="570"/>
      <c r="C783" s="135"/>
      <c r="D783" s="13" t="s">
        <v>1997</v>
      </c>
      <c r="E783" s="142"/>
      <c r="F783" s="143"/>
      <c r="G783" s="142"/>
      <c r="H783" s="144">
        <f t="shared" si="87"/>
        <v>0</v>
      </c>
      <c r="I783" s="145"/>
      <c r="J783" s="145"/>
      <c r="K783" s="145"/>
      <c r="L783" s="49"/>
      <c r="M783" s="146"/>
      <c r="N783" s="146"/>
      <c r="O783" s="239"/>
      <c r="P783" s="25"/>
    </row>
    <row r="784" spans="1:16" ht="31.5" hidden="1">
      <c r="A784" s="570"/>
      <c r="B784" s="570"/>
      <c r="C784" s="135"/>
      <c r="D784" s="13" t="s">
        <v>1739</v>
      </c>
      <c r="E784" s="142"/>
      <c r="F784" s="143"/>
      <c r="G784" s="142"/>
      <c r="H784" s="144">
        <f aca="true" t="shared" si="88" ref="H784:H791">I784+K784+L784+M784+N784+O784</f>
        <v>0</v>
      </c>
      <c r="I784" s="145"/>
      <c r="J784" s="145"/>
      <c r="K784" s="145"/>
      <c r="L784" s="49"/>
      <c r="M784" s="146"/>
      <c r="N784" s="146"/>
      <c r="O784" s="239"/>
      <c r="P784" s="25"/>
    </row>
    <row r="785" spans="1:16" ht="31.5" hidden="1">
      <c r="A785" s="570"/>
      <c r="B785" s="570"/>
      <c r="C785" s="135"/>
      <c r="D785" s="13" t="s">
        <v>1740</v>
      </c>
      <c r="E785" s="142"/>
      <c r="F785" s="143"/>
      <c r="G785" s="142"/>
      <c r="H785" s="144">
        <f t="shared" si="88"/>
        <v>0</v>
      </c>
      <c r="I785" s="145"/>
      <c r="J785" s="145"/>
      <c r="K785" s="145"/>
      <c r="L785" s="49"/>
      <c r="M785" s="146"/>
      <c r="N785" s="146"/>
      <c r="O785" s="239"/>
      <c r="P785" s="25"/>
    </row>
    <row r="786" spans="1:16" ht="31.5" hidden="1">
      <c r="A786" s="570"/>
      <c r="B786" s="570"/>
      <c r="C786" s="135"/>
      <c r="D786" s="13" t="s">
        <v>1741</v>
      </c>
      <c r="E786" s="142"/>
      <c r="F786" s="143"/>
      <c r="G786" s="142"/>
      <c r="H786" s="144">
        <f t="shared" si="88"/>
        <v>0</v>
      </c>
      <c r="I786" s="145"/>
      <c r="J786" s="145"/>
      <c r="K786" s="145"/>
      <c r="L786" s="49"/>
      <c r="M786" s="146"/>
      <c r="N786" s="146"/>
      <c r="O786" s="239"/>
      <c r="P786" s="25"/>
    </row>
    <row r="787" spans="1:16" ht="31.5" hidden="1">
      <c r="A787" s="570"/>
      <c r="B787" s="570"/>
      <c r="C787" s="135"/>
      <c r="D787" s="13" t="s">
        <v>1907</v>
      </c>
      <c r="E787" s="142"/>
      <c r="F787" s="143"/>
      <c r="G787" s="142"/>
      <c r="H787" s="144">
        <f t="shared" si="88"/>
        <v>0</v>
      </c>
      <c r="I787" s="145"/>
      <c r="J787" s="145"/>
      <c r="K787" s="145"/>
      <c r="L787" s="49"/>
      <c r="M787" s="146"/>
      <c r="N787" s="146"/>
      <c r="O787" s="239"/>
      <c r="P787" s="25"/>
    </row>
    <row r="788" spans="1:16" ht="31.5" hidden="1">
      <c r="A788" s="570"/>
      <c r="B788" s="570"/>
      <c r="C788" s="135"/>
      <c r="D788" s="13" t="s">
        <v>1908</v>
      </c>
      <c r="E788" s="142"/>
      <c r="F788" s="143"/>
      <c r="G788" s="142"/>
      <c r="H788" s="144">
        <f t="shared" si="88"/>
        <v>0</v>
      </c>
      <c r="I788" s="145"/>
      <c r="J788" s="145"/>
      <c r="K788" s="145"/>
      <c r="L788" s="49"/>
      <c r="M788" s="146"/>
      <c r="N788" s="146"/>
      <c r="O788" s="239"/>
      <c r="P788" s="25"/>
    </row>
    <row r="789" spans="1:16" ht="31.5" hidden="1">
      <c r="A789" s="570"/>
      <c r="B789" s="570"/>
      <c r="C789" s="135"/>
      <c r="D789" s="14" t="s">
        <v>1909</v>
      </c>
      <c r="E789" s="142"/>
      <c r="F789" s="143"/>
      <c r="G789" s="142"/>
      <c r="H789" s="144">
        <f t="shared" si="88"/>
        <v>0</v>
      </c>
      <c r="I789" s="145"/>
      <c r="J789" s="145"/>
      <c r="K789" s="145"/>
      <c r="L789" s="49"/>
      <c r="M789" s="146"/>
      <c r="N789" s="146"/>
      <c r="O789" s="239"/>
      <c r="P789" s="25"/>
    </row>
    <row r="790" spans="1:16" ht="31.5" hidden="1">
      <c r="A790" s="570"/>
      <c r="B790" s="570"/>
      <c r="C790" s="135"/>
      <c r="D790" s="14" t="s">
        <v>1910</v>
      </c>
      <c r="E790" s="142"/>
      <c r="F790" s="143"/>
      <c r="G790" s="142"/>
      <c r="H790" s="144">
        <f t="shared" si="88"/>
        <v>0</v>
      </c>
      <c r="I790" s="145"/>
      <c r="J790" s="145"/>
      <c r="K790" s="145"/>
      <c r="L790" s="49"/>
      <c r="M790" s="146"/>
      <c r="N790" s="146"/>
      <c r="O790" s="239"/>
      <c r="P790" s="25"/>
    </row>
    <row r="791" spans="1:16" ht="31.5" hidden="1">
      <c r="A791" s="570"/>
      <c r="B791" s="570"/>
      <c r="C791" s="135"/>
      <c r="D791" s="13" t="s">
        <v>955</v>
      </c>
      <c r="E791" s="142"/>
      <c r="F791" s="143"/>
      <c r="G791" s="142"/>
      <c r="H791" s="144">
        <f t="shared" si="88"/>
        <v>0</v>
      </c>
      <c r="I791" s="145"/>
      <c r="J791" s="145"/>
      <c r="K791" s="145"/>
      <c r="L791" s="49"/>
      <c r="M791" s="146"/>
      <c r="N791" s="146"/>
      <c r="O791" s="239"/>
      <c r="P791" s="25"/>
    </row>
    <row r="792" spans="1:16" ht="15.75" hidden="1">
      <c r="A792" s="570"/>
      <c r="B792" s="570"/>
      <c r="C792" s="135"/>
      <c r="D792" s="13"/>
      <c r="E792" s="142"/>
      <c r="F792" s="143"/>
      <c r="G792" s="142"/>
      <c r="H792" s="144"/>
      <c r="I792" s="145"/>
      <c r="J792" s="145"/>
      <c r="K792" s="145"/>
      <c r="L792" s="49"/>
      <c r="M792" s="146"/>
      <c r="N792" s="146"/>
      <c r="O792" s="239"/>
      <c r="P792" s="25"/>
    </row>
    <row r="793" spans="1:16" ht="15.75" hidden="1">
      <c r="A793" s="570"/>
      <c r="B793" s="570"/>
      <c r="C793" s="135"/>
      <c r="D793" s="13"/>
      <c r="E793" s="142"/>
      <c r="F793" s="143"/>
      <c r="G793" s="142"/>
      <c r="H793" s="144"/>
      <c r="I793" s="145"/>
      <c r="J793" s="145"/>
      <c r="K793" s="145"/>
      <c r="L793" s="49"/>
      <c r="M793" s="146"/>
      <c r="N793" s="146"/>
      <c r="O793" s="239"/>
      <c r="P793" s="25"/>
    </row>
    <row r="794" spans="1:16" ht="15.75" hidden="1">
      <c r="A794" s="570"/>
      <c r="B794" s="570"/>
      <c r="C794" s="135"/>
      <c r="D794" s="13"/>
      <c r="E794" s="142"/>
      <c r="F794" s="143"/>
      <c r="G794" s="142"/>
      <c r="H794" s="144"/>
      <c r="I794" s="145"/>
      <c r="J794" s="145"/>
      <c r="K794" s="145"/>
      <c r="L794" s="49"/>
      <c r="M794" s="146"/>
      <c r="N794" s="146"/>
      <c r="O794" s="239"/>
      <c r="P794" s="25"/>
    </row>
    <row r="795" spans="1:16" ht="15.75" hidden="1">
      <c r="A795" s="570"/>
      <c r="B795" s="570"/>
      <c r="C795" s="135"/>
      <c r="D795" s="13"/>
      <c r="E795" s="142"/>
      <c r="F795" s="143"/>
      <c r="G795" s="142"/>
      <c r="H795" s="144"/>
      <c r="I795" s="145"/>
      <c r="J795" s="145"/>
      <c r="K795" s="145"/>
      <c r="L795" s="49"/>
      <c r="M795" s="146"/>
      <c r="N795" s="146"/>
      <c r="O795" s="239"/>
      <c r="P795" s="25"/>
    </row>
    <row r="796" spans="1:16" ht="15.75" hidden="1">
      <c r="A796" s="570"/>
      <c r="B796" s="570"/>
      <c r="C796" s="135"/>
      <c r="D796" s="13"/>
      <c r="E796" s="142"/>
      <c r="F796" s="143"/>
      <c r="G796" s="142"/>
      <c r="H796" s="144"/>
      <c r="I796" s="145"/>
      <c r="J796" s="145"/>
      <c r="K796" s="145"/>
      <c r="L796" s="49"/>
      <c r="M796" s="146"/>
      <c r="N796" s="146"/>
      <c r="O796" s="239"/>
      <c r="P796" s="25"/>
    </row>
    <row r="797" spans="1:16" ht="15.75" hidden="1">
      <c r="A797" s="570"/>
      <c r="B797" s="570"/>
      <c r="C797" s="135"/>
      <c r="D797" s="13"/>
      <c r="E797" s="142"/>
      <c r="F797" s="143"/>
      <c r="G797" s="142"/>
      <c r="H797" s="144"/>
      <c r="I797" s="145"/>
      <c r="J797" s="145"/>
      <c r="K797" s="145"/>
      <c r="L797" s="49"/>
      <c r="M797" s="146"/>
      <c r="N797" s="146"/>
      <c r="O797" s="239"/>
      <c r="P797" s="25"/>
    </row>
    <row r="798" spans="1:16" ht="15.75" hidden="1">
      <c r="A798" s="570"/>
      <c r="B798" s="570"/>
      <c r="C798" s="135"/>
      <c r="D798" s="13"/>
      <c r="E798" s="142"/>
      <c r="F798" s="143"/>
      <c r="G798" s="142"/>
      <c r="H798" s="144"/>
      <c r="I798" s="145"/>
      <c r="J798" s="145"/>
      <c r="K798" s="145"/>
      <c r="L798" s="49"/>
      <c r="M798" s="146"/>
      <c r="N798" s="146"/>
      <c r="O798" s="239"/>
      <c r="P798" s="25"/>
    </row>
    <row r="799" spans="1:16" ht="15.75" hidden="1">
      <c r="A799" s="570"/>
      <c r="B799" s="570"/>
      <c r="C799" s="135"/>
      <c r="D799" s="13"/>
      <c r="E799" s="142"/>
      <c r="F799" s="143"/>
      <c r="G799" s="142"/>
      <c r="H799" s="144"/>
      <c r="I799" s="145"/>
      <c r="J799" s="145"/>
      <c r="K799" s="145"/>
      <c r="L799" s="49"/>
      <c r="M799" s="146"/>
      <c r="N799" s="146"/>
      <c r="O799" s="239"/>
      <c r="P799" s="25"/>
    </row>
    <row r="800" spans="1:16" ht="15.75" hidden="1">
      <c r="A800" s="570"/>
      <c r="B800" s="570"/>
      <c r="C800" s="135"/>
      <c r="D800" s="13"/>
      <c r="E800" s="142"/>
      <c r="F800" s="143"/>
      <c r="G800" s="142"/>
      <c r="H800" s="144"/>
      <c r="I800" s="145"/>
      <c r="J800" s="145"/>
      <c r="K800" s="145"/>
      <c r="L800" s="49"/>
      <c r="M800" s="146"/>
      <c r="N800" s="146"/>
      <c r="O800" s="239"/>
      <c r="P800" s="25"/>
    </row>
    <row r="801" spans="1:16" ht="15.75" hidden="1">
      <c r="A801" s="570"/>
      <c r="B801" s="570"/>
      <c r="C801" s="135"/>
      <c r="D801" s="13"/>
      <c r="E801" s="142"/>
      <c r="F801" s="143"/>
      <c r="G801" s="142"/>
      <c r="H801" s="144"/>
      <c r="I801" s="145"/>
      <c r="J801" s="145"/>
      <c r="K801" s="145"/>
      <c r="L801" s="49"/>
      <c r="M801" s="146"/>
      <c r="N801" s="146"/>
      <c r="O801" s="239"/>
      <c r="P801" s="25"/>
    </row>
    <row r="802" spans="1:16" ht="15.75" hidden="1">
      <c r="A802" s="570"/>
      <c r="B802" s="570"/>
      <c r="C802" s="135"/>
      <c r="D802" s="13"/>
      <c r="E802" s="142"/>
      <c r="F802" s="143"/>
      <c r="G802" s="142"/>
      <c r="H802" s="144"/>
      <c r="I802" s="145"/>
      <c r="J802" s="145"/>
      <c r="K802" s="145"/>
      <c r="L802" s="49"/>
      <c r="M802" s="146"/>
      <c r="N802" s="146"/>
      <c r="O802" s="239"/>
      <c r="P802" s="25"/>
    </row>
    <row r="803" spans="1:16" ht="15.75" hidden="1">
      <c r="A803" s="570"/>
      <c r="B803" s="570"/>
      <c r="C803" s="135"/>
      <c r="D803" s="13"/>
      <c r="E803" s="142"/>
      <c r="F803" s="143"/>
      <c r="G803" s="142"/>
      <c r="H803" s="144"/>
      <c r="I803" s="145"/>
      <c r="J803" s="145"/>
      <c r="K803" s="145"/>
      <c r="L803" s="49"/>
      <c r="M803" s="146"/>
      <c r="N803" s="146"/>
      <c r="O803" s="239"/>
      <c r="P803" s="25"/>
    </row>
    <row r="804" spans="1:16" ht="15.75" hidden="1">
      <c r="A804" s="570"/>
      <c r="B804" s="570"/>
      <c r="C804" s="135"/>
      <c r="D804" s="13"/>
      <c r="E804" s="142"/>
      <c r="F804" s="143"/>
      <c r="G804" s="142"/>
      <c r="H804" s="144"/>
      <c r="I804" s="145"/>
      <c r="J804" s="145"/>
      <c r="K804" s="145"/>
      <c r="L804" s="49"/>
      <c r="M804" s="146"/>
      <c r="N804" s="146"/>
      <c r="O804" s="239"/>
      <c r="P804" s="25"/>
    </row>
    <row r="805" spans="1:16" ht="15.75" hidden="1">
      <c r="A805" s="570"/>
      <c r="B805" s="570"/>
      <c r="C805" s="135"/>
      <c r="D805" s="13"/>
      <c r="E805" s="142"/>
      <c r="F805" s="143"/>
      <c r="G805" s="142"/>
      <c r="H805" s="144"/>
      <c r="I805" s="145"/>
      <c r="J805" s="145"/>
      <c r="K805" s="145"/>
      <c r="L805" s="49"/>
      <c r="M805" s="146"/>
      <c r="N805" s="146"/>
      <c r="O805" s="239"/>
      <c r="P805" s="25"/>
    </row>
    <row r="806" spans="1:16" ht="15.75" hidden="1">
      <c r="A806" s="570"/>
      <c r="B806" s="570"/>
      <c r="C806" s="135"/>
      <c r="D806" s="13"/>
      <c r="E806" s="142"/>
      <c r="F806" s="143"/>
      <c r="G806" s="142"/>
      <c r="H806" s="144"/>
      <c r="I806" s="145"/>
      <c r="J806" s="145"/>
      <c r="K806" s="145"/>
      <c r="L806" s="49"/>
      <c r="M806" s="146"/>
      <c r="N806" s="146"/>
      <c r="O806" s="239"/>
      <c r="P806" s="25"/>
    </row>
    <row r="807" spans="1:16" ht="15.75" hidden="1">
      <c r="A807" s="570"/>
      <c r="B807" s="570"/>
      <c r="C807" s="135"/>
      <c r="D807" s="13"/>
      <c r="E807" s="142"/>
      <c r="F807" s="143"/>
      <c r="G807" s="142"/>
      <c r="H807" s="144"/>
      <c r="I807" s="145"/>
      <c r="J807" s="145"/>
      <c r="K807" s="145"/>
      <c r="L807" s="49"/>
      <c r="M807" s="146"/>
      <c r="N807" s="146"/>
      <c r="O807" s="239"/>
      <c r="P807" s="25"/>
    </row>
    <row r="808" spans="1:16" ht="15.75" hidden="1">
      <c r="A808" s="570"/>
      <c r="B808" s="570"/>
      <c r="C808" s="135"/>
      <c r="D808" s="13"/>
      <c r="E808" s="142"/>
      <c r="F808" s="143"/>
      <c r="G808" s="142"/>
      <c r="H808" s="144"/>
      <c r="I808" s="145"/>
      <c r="J808" s="145"/>
      <c r="K808" s="145"/>
      <c r="L808" s="49"/>
      <c r="M808" s="146"/>
      <c r="N808" s="146"/>
      <c r="O808" s="239"/>
      <c r="P808" s="25"/>
    </row>
    <row r="809" spans="1:16" ht="15.75" hidden="1">
      <c r="A809" s="570"/>
      <c r="B809" s="57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70"/>
      <c r="B810" s="570"/>
      <c r="C810" s="135"/>
      <c r="D810" s="78"/>
      <c r="E810" s="142"/>
      <c r="F810" s="143"/>
      <c r="G810" s="142"/>
      <c r="H810" s="144">
        <f t="shared" si="89"/>
        <v>0</v>
      </c>
      <c r="I810" s="145"/>
      <c r="J810" s="145"/>
      <c r="K810" s="145"/>
      <c r="L810" s="49"/>
      <c r="M810" s="146"/>
      <c r="N810" s="146"/>
      <c r="O810" s="239"/>
      <c r="P810" s="25"/>
    </row>
    <row r="811" spans="1:16" ht="15.75" hidden="1">
      <c r="A811" s="570"/>
      <c r="B811" s="570"/>
      <c r="C811" s="135"/>
      <c r="D811" s="78"/>
      <c r="E811" s="142"/>
      <c r="F811" s="143"/>
      <c r="G811" s="142"/>
      <c r="H811" s="144">
        <f t="shared" si="89"/>
        <v>0</v>
      </c>
      <c r="I811" s="145"/>
      <c r="J811" s="145"/>
      <c r="K811" s="145"/>
      <c r="L811" s="49"/>
      <c r="M811" s="146"/>
      <c r="N811" s="146"/>
      <c r="O811" s="239"/>
      <c r="P811" s="25"/>
    </row>
    <row r="812" spans="1:16" ht="15.75" hidden="1">
      <c r="A812" s="570"/>
      <c r="B812" s="570"/>
      <c r="C812" s="135"/>
      <c r="D812" s="78"/>
      <c r="E812" s="142"/>
      <c r="F812" s="143"/>
      <c r="G812" s="142"/>
      <c r="H812" s="144">
        <f t="shared" si="89"/>
        <v>0</v>
      </c>
      <c r="I812" s="145"/>
      <c r="J812" s="145"/>
      <c r="K812" s="145"/>
      <c r="L812" s="49"/>
      <c r="M812" s="146"/>
      <c r="N812" s="146"/>
      <c r="O812" s="239"/>
      <c r="P812" s="25"/>
    </row>
    <row r="813" spans="1:16" ht="15.75" hidden="1">
      <c r="A813" s="570"/>
      <c r="B813" s="570"/>
      <c r="C813" s="135"/>
      <c r="D813" s="78"/>
      <c r="E813" s="142"/>
      <c r="F813" s="143"/>
      <c r="G813" s="142"/>
      <c r="H813" s="144">
        <f t="shared" si="89"/>
        <v>0</v>
      </c>
      <c r="I813" s="145"/>
      <c r="J813" s="145"/>
      <c r="K813" s="145"/>
      <c r="L813" s="49"/>
      <c r="M813" s="146"/>
      <c r="N813" s="146"/>
      <c r="O813" s="239"/>
      <c r="P813" s="25"/>
    </row>
    <row r="814" spans="1:16" ht="15.75" hidden="1">
      <c r="A814" s="570"/>
      <c r="B814" s="570"/>
      <c r="C814" s="135"/>
      <c r="D814" s="78"/>
      <c r="E814" s="142"/>
      <c r="F814" s="143"/>
      <c r="G814" s="142"/>
      <c r="H814" s="144">
        <f t="shared" si="89"/>
        <v>0</v>
      </c>
      <c r="I814" s="145"/>
      <c r="J814" s="145"/>
      <c r="K814" s="145"/>
      <c r="L814" s="49"/>
      <c r="M814" s="146"/>
      <c r="N814" s="146"/>
      <c r="O814" s="239"/>
      <c r="P814" s="25"/>
    </row>
    <row r="815" spans="1:17" s="30" customFormat="1" ht="15.75" hidden="1">
      <c r="A815" s="570"/>
      <c r="B815" s="570"/>
      <c r="C815" s="266"/>
      <c r="D815" s="225" t="s">
        <v>406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70"/>
      <c r="B816" s="570"/>
      <c r="C816" s="266" t="s">
        <v>407</v>
      </c>
      <c r="D816" s="276" t="s">
        <v>408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70"/>
      <c r="B817" s="570"/>
      <c r="C817" s="266" t="s">
        <v>409</v>
      </c>
      <c r="D817" s="276" t="s">
        <v>923</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70"/>
      <c r="B818" s="570"/>
      <c r="C818" s="266" t="s">
        <v>410</v>
      </c>
      <c r="D818" s="276" t="s">
        <v>411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70"/>
      <c r="B819" s="570"/>
      <c r="C819" s="278"/>
      <c r="D819" s="279" t="s">
        <v>1385</v>
      </c>
      <c r="E819" s="199"/>
      <c r="F819" s="200"/>
      <c r="G819" s="199"/>
      <c r="H819" s="201">
        <f t="shared" si="89"/>
        <v>0</v>
      </c>
      <c r="I819" s="201"/>
      <c r="J819" s="202"/>
      <c r="K819" s="280"/>
      <c r="L819" s="214"/>
      <c r="M819" s="281"/>
      <c r="N819" s="281"/>
      <c r="O819" s="282"/>
      <c r="P819" s="25"/>
      <c r="Q819" s="29"/>
    </row>
    <row r="820" spans="1:17" s="30" customFormat="1" ht="22.5" customHeight="1" hidden="1">
      <c r="A820" s="570"/>
      <c r="B820" s="619"/>
      <c r="C820" s="59"/>
      <c r="D820" s="283" t="s">
        <v>739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70"/>
      <c r="B821" s="619"/>
      <c r="C821" s="59"/>
      <c r="D821" s="284" t="s">
        <v>1274</v>
      </c>
      <c r="E821" s="142"/>
      <c r="F821" s="143"/>
      <c r="G821" s="142"/>
      <c r="H821" s="144">
        <f t="shared" si="89"/>
        <v>0</v>
      </c>
      <c r="I821" s="163"/>
      <c r="J821" s="145"/>
      <c r="K821" s="163"/>
      <c r="L821" s="163"/>
      <c r="M821" s="182"/>
      <c r="N821" s="182"/>
      <c r="O821" s="183"/>
      <c r="P821" s="25"/>
      <c r="Q821" s="29"/>
    </row>
    <row r="822" spans="1:17" s="30" customFormat="1" ht="21" customHeight="1" hidden="1">
      <c r="A822" s="570"/>
      <c r="B822" s="619"/>
      <c r="C822" s="266" t="s">
        <v>410</v>
      </c>
      <c r="D822" s="285" t="s">
        <v>1275</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70"/>
      <c r="B823" s="619"/>
      <c r="C823" s="287"/>
      <c r="D823" s="279" t="s">
        <v>2040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70"/>
      <c r="B824" s="570"/>
      <c r="D824" s="272" t="s">
        <v>1281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70"/>
      <c r="B825" s="570"/>
      <c r="D825" s="284" t="s">
        <v>1282</v>
      </c>
      <c r="E825" s="142"/>
      <c r="F825" s="143"/>
      <c r="G825" s="142"/>
      <c r="H825" s="144">
        <f t="shared" si="89"/>
        <v>0</v>
      </c>
      <c r="I825" s="163"/>
      <c r="J825" s="163"/>
      <c r="K825" s="163"/>
      <c r="L825" s="163"/>
      <c r="M825" s="182"/>
      <c r="N825" s="182"/>
      <c r="O825" s="182"/>
      <c r="P825" s="25"/>
      <c r="Q825" s="29"/>
    </row>
    <row r="826" spans="1:17" s="30" customFormat="1" ht="20.25" customHeight="1" hidden="1">
      <c r="A826" s="570"/>
      <c r="B826" s="570"/>
      <c r="C826" s="266" t="s">
        <v>410</v>
      </c>
      <c r="D826" s="285" t="s">
        <v>1275</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0"/>
      <c r="B827" s="568"/>
      <c r="C827" s="82"/>
      <c r="D827" s="279" t="s">
        <v>1352</v>
      </c>
      <c r="E827" s="142"/>
      <c r="F827" s="143"/>
      <c r="G827" s="142"/>
      <c r="H827" s="201">
        <f t="shared" si="89"/>
        <v>0</v>
      </c>
      <c r="I827" s="201"/>
      <c r="J827" s="145"/>
      <c r="K827" s="145"/>
      <c r="L827" s="145"/>
      <c r="M827" s="182"/>
      <c r="N827" s="182"/>
      <c r="O827" s="182"/>
      <c r="P827" s="25"/>
      <c r="Q827" s="29"/>
    </row>
    <row r="828" spans="1:17" s="30" customFormat="1" ht="15.75" hidden="1">
      <c r="A828" s="618">
        <v>210110</v>
      </c>
      <c r="B828" s="592" t="s">
        <v>1283</v>
      </c>
      <c r="C828" s="195"/>
      <c r="D828" s="216" t="s">
        <v>1222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8"/>
      <c r="B829" s="592"/>
      <c r="C829" s="135"/>
      <c r="D829" s="217" t="s">
        <v>1284</v>
      </c>
      <c r="E829" s="292"/>
      <c r="F829" s="143"/>
      <c r="G829" s="292"/>
      <c r="H829" s="144">
        <f t="shared" si="89"/>
        <v>0</v>
      </c>
      <c r="I829" s="293"/>
      <c r="J829" s="293"/>
      <c r="K829" s="293"/>
      <c r="L829" s="293"/>
      <c r="M829" s="294"/>
      <c r="N829" s="294"/>
      <c r="O829" s="294"/>
      <c r="P829" s="25"/>
      <c r="Q829" s="29"/>
    </row>
    <row r="830" spans="1:17" s="30" customFormat="1" ht="31.5" hidden="1">
      <c r="A830" s="618"/>
      <c r="B830" s="592"/>
      <c r="C830" s="266" t="s">
        <v>1285</v>
      </c>
      <c r="D830" s="269" t="s">
        <v>241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93" t="s">
        <v>495</v>
      </c>
      <c r="C832" s="593"/>
      <c r="D832" s="59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0" t="s">
        <v>625</v>
      </c>
      <c r="B833" s="569" t="s">
        <v>1224</v>
      </c>
      <c r="C833" s="195"/>
      <c r="D833" s="136" t="s">
        <v>1222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67"/>
      <c r="B834" s="570"/>
      <c r="C834" s="135" t="s">
        <v>242</v>
      </c>
      <c r="D834" s="141" t="s">
        <v>243</v>
      </c>
      <c r="E834" s="142"/>
      <c r="F834" s="143"/>
      <c r="G834" s="142"/>
      <c r="H834" s="144">
        <f t="shared" si="91"/>
        <v>0</v>
      </c>
      <c r="I834" s="145"/>
      <c r="J834" s="145"/>
      <c r="K834" s="145"/>
      <c r="L834" s="145"/>
      <c r="M834" s="146"/>
      <c r="N834" s="146"/>
      <c r="O834" s="239"/>
      <c r="P834" s="25" t="s">
        <v>244</v>
      </c>
      <c r="Q834" s="22"/>
    </row>
    <row r="835" spans="1:17" s="45" customFormat="1" ht="15.75" hidden="1">
      <c r="A835" s="567"/>
      <c r="B835" s="570"/>
      <c r="C835" s="135" t="s">
        <v>245</v>
      </c>
      <c r="D835" s="141" t="s">
        <v>246</v>
      </c>
      <c r="E835" s="142"/>
      <c r="F835" s="143"/>
      <c r="G835" s="142"/>
      <c r="H835" s="144">
        <f t="shared" si="91"/>
        <v>0</v>
      </c>
      <c r="I835" s="145"/>
      <c r="J835" s="145"/>
      <c r="K835" s="145"/>
      <c r="L835" s="145"/>
      <c r="M835" s="146"/>
      <c r="N835" s="146"/>
      <c r="O835" s="239"/>
      <c r="P835" s="25" t="s">
        <v>244</v>
      </c>
      <c r="Q835" s="22"/>
    </row>
    <row r="836" spans="1:17" s="45" customFormat="1" ht="31.5" hidden="1">
      <c r="A836" s="567"/>
      <c r="B836" s="570"/>
      <c r="C836" s="135" t="s">
        <v>247</v>
      </c>
      <c r="D836" s="141" t="s">
        <v>248</v>
      </c>
      <c r="E836" s="142"/>
      <c r="F836" s="143"/>
      <c r="G836" s="142"/>
      <c r="H836" s="144">
        <f t="shared" si="91"/>
        <v>0</v>
      </c>
      <c r="I836" s="145"/>
      <c r="J836" s="145"/>
      <c r="K836" s="145"/>
      <c r="L836" s="145"/>
      <c r="M836" s="146"/>
      <c r="N836" s="146"/>
      <c r="O836" s="239"/>
      <c r="P836" s="25" t="s">
        <v>244</v>
      </c>
      <c r="Q836" s="22"/>
    </row>
    <row r="837" spans="1:17" s="45" customFormat="1" ht="31.5">
      <c r="A837" s="562"/>
      <c r="B837" s="562"/>
      <c r="C837" s="135" t="s">
        <v>35</v>
      </c>
      <c r="D837" s="141" t="s">
        <v>712</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8"/>
      <c r="B838" s="568"/>
      <c r="C838" s="135" t="s">
        <v>1376</v>
      </c>
      <c r="D838" s="141" t="s">
        <v>1377</v>
      </c>
      <c r="E838" s="142"/>
      <c r="F838" s="143"/>
      <c r="G838" s="142"/>
      <c r="H838" s="144">
        <f t="shared" si="91"/>
        <v>0</v>
      </c>
      <c r="I838" s="301">
        <f>73.9-73.9</f>
        <v>0</v>
      </c>
      <c r="J838" s="145"/>
      <c r="K838" s="145"/>
      <c r="L838" s="145"/>
      <c r="M838" s="146"/>
      <c r="N838" s="146"/>
      <c r="O838" s="239"/>
      <c r="P838" s="25"/>
      <c r="Q838" s="22"/>
    </row>
    <row r="839" spans="1:63" s="28" customFormat="1" ht="15.75">
      <c r="A839" s="590" t="s">
        <v>50</v>
      </c>
      <c r="B839" s="569" t="s">
        <v>1892</v>
      </c>
      <c r="C839" s="195"/>
      <c r="D839" s="136" t="s">
        <v>1375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67"/>
      <c r="B840" s="570"/>
      <c r="C840" s="135" t="s">
        <v>249</v>
      </c>
      <c r="D840" s="141" t="s">
        <v>250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5" t="s">
        <v>1893</v>
      </c>
      <c r="B841" s="592" t="s">
        <v>1656</v>
      </c>
      <c r="C841" s="195"/>
      <c r="D841" s="136" t="s">
        <v>1222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5"/>
      <c r="B842" s="592"/>
      <c r="C842" s="135" t="s">
        <v>251</v>
      </c>
      <c r="D842" s="14" t="s">
        <v>1320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5"/>
      <c r="B843" s="592"/>
      <c r="C843" s="135" t="s">
        <v>1321</v>
      </c>
      <c r="D843" s="14" t="s">
        <v>1322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5"/>
      <c r="B844" s="592"/>
      <c r="C844" s="135" t="s">
        <v>1323</v>
      </c>
      <c r="D844" s="14" t="s">
        <v>2021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5"/>
      <c r="B845" s="592"/>
      <c r="C845" s="135" t="s">
        <v>2016</v>
      </c>
      <c r="D845" s="14" t="s">
        <v>1199</v>
      </c>
      <c r="E845" s="142">
        <v>200</v>
      </c>
      <c r="F845" s="143">
        <f>100%-((E845-G845)/E845)</f>
        <v>1</v>
      </c>
      <c r="G845" s="142">
        <v>200</v>
      </c>
      <c r="H845" s="144">
        <f t="shared" si="91"/>
        <v>0</v>
      </c>
      <c r="I845" s="145"/>
      <c r="J845" s="145"/>
      <c r="K845" s="145"/>
      <c r="L845" s="49"/>
      <c r="M845" s="146"/>
      <c r="N845" s="146"/>
      <c r="O845" s="239"/>
      <c r="P845" s="25"/>
      <c r="Q845" s="22"/>
    </row>
    <row r="846" spans="1:16" ht="15.75" hidden="1">
      <c r="A846" s="565"/>
      <c r="B846" s="592"/>
      <c r="C846" s="135" t="s">
        <v>1200</v>
      </c>
      <c r="D846" s="14" t="s">
        <v>1201</v>
      </c>
      <c r="E846" s="142">
        <v>2500</v>
      </c>
      <c r="F846" s="143">
        <f>100%-((E846-G846)/E846)</f>
        <v>1</v>
      </c>
      <c r="G846" s="142">
        <v>2500</v>
      </c>
      <c r="H846" s="144">
        <f t="shared" si="91"/>
        <v>0</v>
      </c>
      <c r="I846" s="145"/>
      <c r="J846" s="145"/>
      <c r="K846" s="145"/>
      <c r="L846" s="49"/>
      <c r="M846" s="146"/>
      <c r="N846" s="146"/>
      <c r="O846" s="239"/>
      <c r="P846" s="25"/>
    </row>
    <row r="847" spans="1:17" s="30" customFormat="1" ht="15.75">
      <c r="A847" s="565" t="s">
        <v>45</v>
      </c>
      <c r="B847" s="592" t="s">
        <v>200</v>
      </c>
      <c r="C847" s="195"/>
      <c r="D847" s="136" t="s">
        <v>1222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5"/>
      <c r="B848" s="592"/>
      <c r="C848" s="135" t="s">
        <v>1202</v>
      </c>
      <c r="D848" s="141" t="s">
        <v>2007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0" t="s">
        <v>1331</v>
      </c>
      <c r="B849" s="569" t="s">
        <v>460</v>
      </c>
      <c r="C849" s="195"/>
      <c r="D849" s="136" t="s">
        <v>1222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67"/>
      <c r="B850" s="570"/>
      <c r="C850" s="135" t="s">
        <v>1959</v>
      </c>
      <c r="D850" s="141" t="s">
        <v>1759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0"/>
      <c r="B851" s="561"/>
      <c r="C851" s="135"/>
      <c r="D851" s="141" t="s">
        <v>1885</v>
      </c>
      <c r="E851" s="142"/>
      <c r="F851" s="143"/>
      <c r="G851" s="142"/>
      <c r="H851" s="144">
        <f t="shared" si="91"/>
        <v>0</v>
      </c>
      <c r="I851" s="145"/>
      <c r="J851" s="145"/>
      <c r="K851" s="145"/>
      <c r="L851" s="145"/>
      <c r="M851" s="146"/>
      <c r="N851" s="146"/>
      <c r="O851" s="239"/>
      <c r="P851" s="25"/>
    </row>
    <row r="852" spans="1:17" s="30" customFormat="1" ht="15.75">
      <c r="A852" s="569">
        <v>100203</v>
      </c>
      <c r="B852" s="569" t="s">
        <v>1992</v>
      </c>
      <c r="C852" s="195"/>
      <c r="D852" s="136" t="s">
        <v>1222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70"/>
      <c r="B853" s="570"/>
      <c r="C853" s="135" t="s">
        <v>1760</v>
      </c>
      <c r="D853" s="83" t="s">
        <v>1391</v>
      </c>
      <c r="E853" s="142"/>
      <c r="F853" s="143"/>
      <c r="G853" s="142"/>
      <c r="H853" s="144">
        <f t="shared" si="91"/>
        <v>0</v>
      </c>
      <c r="I853" s="145"/>
      <c r="J853" s="145"/>
      <c r="K853" s="145"/>
      <c r="L853" s="84"/>
      <c r="M853" s="146"/>
      <c r="N853" s="146"/>
      <c r="O853" s="239"/>
      <c r="P853" s="25"/>
    </row>
    <row r="854" spans="1:16" ht="31.5" hidden="1">
      <c r="A854" s="570"/>
      <c r="B854" s="570"/>
      <c r="C854" s="135" t="s">
        <v>1761</v>
      </c>
      <c r="D854" s="83" t="s">
        <v>1798</v>
      </c>
      <c r="E854" s="142"/>
      <c r="F854" s="143"/>
      <c r="G854" s="142"/>
      <c r="H854" s="144">
        <f t="shared" si="91"/>
        <v>0</v>
      </c>
      <c r="I854" s="145"/>
      <c r="J854" s="145"/>
      <c r="K854" s="145"/>
      <c r="L854" s="84"/>
      <c r="M854" s="146"/>
      <c r="N854" s="146"/>
      <c r="O854" s="239"/>
      <c r="P854" s="25"/>
    </row>
    <row r="855" spans="1:16" ht="31.5" customHeight="1" hidden="1">
      <c r="A855" s="570"/>
      <c r="B855" s="570"/>
      <c r="C855" s="135" t="s">
        <v>1799</v>
      </c>
      <c r="D855" s="83" t="s">
        <v>1800</v>
      </c>
      <c r="E855" s="142"/>
      <c r="F855" s="143"/>
      <c r="G855" s="142"/>
      <c r="H855" s="144">
        <f t="shared" si="91"/>
        <v>0</v>
      </c>
      <c r="I855" s="145"/>
      <c r="J855" s="145"/>
      <c r="K855" s="145"/>
      <c r="L855" s="84"/>
      <c r="M855" s="146"/>
      <c r="N855" s="146"/>
      <c r="O855" s="239"/>
      <c r="P855" s="25"/>
    </row>
    <row r="856" spans="1:16" ht="15.75" customHeight="1" hidden="1">
      <c r="A856" s="570"/>
      <c r="B856" s="570"/>
      <c r="C856" s="135" t="s">
        <v>1801</v>
      </c>
      <c r="D856" s="141" t="s">
        <v>1802</v>
      </c>
      <c r="E856" s="142"/>
      <c r="F856" s="143"/>
      <c r="G856" s="142"/>
      <c r="H856" s="144">
        <f t="shared" si="91"/>
        <v>0</v>
      </c>
      <c r="I856" s="145"/>
      <c r="J856" s="145"/>
      <c r="K856" s="145"/>
      <c r="L856" s="145"/>
      <c r="M856" s="146"/>
      <c r="N856" s="146"/>
      <c r="O856" s="239"/>
      <c r="P856" s="25"/>
    </row>
    <row r="857" spans="1:16" ht="31.5" customHeight="1" hidden="1">
      <c r="A857" s="570"/>
      <c r="B857" s="570"/>
      <c r="C857" s="135" t="s">
        <v>1803</v>
      </c>
      <c r="D857" s="14" t="s">
        <v>1362</v>
      </c>
      <c r="E857" s="142"/>
      <c r="F857" s="143" t="e">
        <f>100%-((E857-G857)/E857)</f>
        <v>#DIV/0!</v>
      </c>
      <c r="G857" s="142"/>
      <c r="H857" s="144">
        <f t="shared" si="91"/>
        <v>0</v>
      </c>
      <c r="I857" s="145"/>
      <c r="J857" s="145"/>
      <c r="K857" s="145"/>
      <c r="L857" s="85"/>
      <c r="M857" s="146"/>
      <c r="N857" s="146"/>
      <c r="O857" s="239"/>
      <c r="P857" s="25"/>
    </row>
    <row r="858" spans="1:16" ht="31.5" customHeight="1" hidden="1">
      <c r="A858" s="570"/>
      <c r="B858" s="570"/>
      <c r="C858" s="135" t="s">
        <v>1363</v>
      </c>
      <c r="D858" s="14" t="s">
        <v>826</v>
      </c>
      <c r="E858" s="142"/>
      <c r="F858" s="143" t="e">
        <f>100%-((E858-G858)/E858)</f>
        <v>#DIV/0!</v>
      </c>
      <c r="G858" s="142"/>
      <c r="H858" s="144">
        <f t="shared" si="91"/>
        <v>0</v>
      </c>
      <c r="I858" s="145"/>
      <c r="J858" s="145"/>
      <c r="K858" s="145"/>
      <c r="L858" s="85"/>
      <c r="M858" s="146"/>
      <c r="N858" s="146"/>
      <c r="O858" s="239"/>
      <c r="P858" s="25"/>
    </row>
    <row r="859" spans="1:16" ht="31.5" hidden="1">
      <c r="A859" s="562"/>
      <c r="B859" s="562"/>
      <c r="C859" s="135" t="s">
        <v>827</v>
      </c>
      <c r="D859" s="14" t="s">
        <v>828</v>
      </c>
      <c r="E859" s="142">
        <v>685</v>
      </c>
      <c r="F859" s="143">
        <v>1</v>
      </c>
      <c r="G859" s="142">
        <v>685</v>
      </c>
      <c r="H859" s="144">
        <f t="shared" si="91"/>
        <v>0</v>
      </c>
      <c r="I859" s="145"/>
      <c r="J859" s="145"/>
      <c r="K859" s="145"/>
      <c r="L859" s="85"/>
      <c r="M859" s="146"/>
      <c r="N859" s="146"/>
      <c r="O859" s="239"/>
      <c r="P859" s="25"/>
    </row>
    <row r="860" spans="1:16" ht="18.75" customHeight="1" hidden="1">
      <c r="A860" s="562"/>
      <c r="B860" s="562"/>
      <c r="C860" s="135"/>
      <c r="D860" s="14" t="s">
        <v>829</v>
      </c>
      <c r="E860" s="142"/>
      <c r="F860" s="143"/>
      <c r="G860" s="142"/>
      <c r="H860" s="144">
        <f t="shared" si="91"/>
        <v>0</v>
      </c>
      <c r="I860" s="145"/>
      <c r="J860" s="145"/>
      <c r="K860" s="145"/>
      <c r="L860" s="85"/>
      <c r="M860" s="146"/>
      <c r="N860" s="146"/>
      <c r="O860" s="239"/>
      <c r="P860" s="25"/>
    </row>
    <row r="861" spans="1:16" ht="47.25">
      <c r="A861" s="562"/>
      <c r="B861" s="562"/>
      <c r="C861" s="135"/>
      <c r="D861" s="14" t="s">
        <v>1899</v>
      </c>
      <c r="E861" s="142">
        <v>990</v>
      </c>
      <c r="F861" s="143">
        <v>1</v>
      </c>
      <c r="G861" s="142">
        <v>900</v>
      </c>
      <c r="H861" s="144">
        <f t="shared" si="91"/>
        <v>14071.6</v>
      </c>
      <c r="I861" s="145"/>
      <c r="J861" s="145"/>
      <c r="K861" s="145"/>
      <c r="L861" s="85">
        <v>14071.6</v>
      </c>
      <c r="M861" s="146"/>
      <c r="N861" s="146"/>
      <c r="O861" s="239"/>
      <c r="P861" s="25"/>
    </row>
    <row r="862" spans="1:16" ht="15.75" customHeight="1" hidden="1">
      <c r="A862" s="562"/>
      <c r="B862" s="562"/>
      <c r="C862" s="135"/>
      <c r="D862" s="14"/>
      <c r="E862" s="142"/>
      <c r="F862" s="143"/>
      <c r="G862" s="142"/>
      <c r="H862" s="144">
        <f t="shared" si="91"/>
        <v>0</v>
      </c>
      <c r="I862" s="145"/>
      <c r="J862" s="145"/>
      <c r="K862" s="145"/>
      <c r="L862" s="85"/>
      <c r="M862" s="146"/>
      <c r="N862" s="146"/>
      <c r="O862" s="239"/>
      <c r="P862" s="25"/>
    </row>
    <row r="863" spans="1:16" ht="15.75" customHeight="1" hidden="1">
      <c r="A863" s="562"/>
      <c r="B863" s="562"/>
      <c r="C863" s="135"/>
      <c r="D863" s="14"/>
      <c r="E863" s="142"/>
      <c r="F863" s="143"/>
      <c r="G863" s="142"/>
      <c r="H863" s="144">
        <f t="shared" si="91"/>
        <v>0</v>
      </c>
      <c r="I863" s="145"/>
      <c r="J863" s="145"/>
      <c r="K863" s="145"/>
      <c r="L863" s="85"/>
      <c r="M863" s="146"/>
      <c r="N863" s="146"/>
      <c r="O863" s="239"/>
      <c r="P863" s="25"/>
    </row>
    <row r="864" spans="1:16" ht="15.75" hidden="1">
      <c r="A864" s="568"/>
      <c r="B864" s="568"/>
      <c r="C864" s="135"/>
      <c r="D864" s="14" t="s">
        <v>937</v>
      </c>
      <c r="E864" s="142"/>
      <c r="F864" s="143"/>
      <c r="G864" s="142"/>
      <c r="H864" s="144">
        <f t="shared" si="91"/>
        <v>0</v>
      </c>
      <c r="I864" s="145"/>
      <c r="J864" s="145"/>
      <c r="K864" s="145"/>
      <c r="L864" s="85"/>
      <c r="M864" s="146"/>
      <c r="N864" s="146"/>
      <c r="O864" s="239"/>
      <c r="P864" s="25"/>
    </row>
    <row r="865" spans="1:17" s="30" customFormat="1" ht="15.75" hidden="1">
      <c r="A865" s="569">
        <v>110204</v>
      </c>
      <c r="B865" s="569" t="s">
        <v>1585</v>
      </c>
      <c r="C865" s="195"/>
      <c r="D865" s="71" t="s">
        <v>1222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1"/>
      <c r="B866" s="561"/>
      <c r="C866" s="135" t="s">
        <v>938</v>
      </c>
      <c r="D866" s="14" t="s">
        <v>213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69">
        <v>110205</v>
      </c>
      <c r="B867" s="569" t="s">
        <v>1586</v>
      </c>
      <c r="C867" s="195"/>
      <c r="D867" s="71" t="s">
        <v>1375</v>
      </c>
      <c r="E867" s="158"/>
      <c r="F867" s="159"/>
      <c r="G867" s="158"/>
      <c r="H867" s="139">
        <f t="shared" si="91"/>
        <v>0</v>
      </c>
      <c r="I867" s="160"/>
      <c r="J867" s="160"/>
      <c r="K867" s="160"/>
      <c r="L867" s="140">
        <f>L868</f>
        <v>0</v>
      </c>
      <c r="M867" s="161"/>
      <c r="N867" s="161"/>
      <c r="O867" s="302"/>
      <c r="P867" s="25"/>
      <c r="Q867" s="22"/>
    </row>
    <row r="868" spans="1:17" s="45" customFormat="1" ht="31.5" hidden="1">
      <c r="A868" s="561"/>
      <c r="B868" s="561"/>
      <c r="C868" s="135"/>
      <c r="D868" s="14" t="s">
        <v>214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69">
        <v>130110</v>
      </c>
      <c r="B869" s="569" t="s">
        <v>1212</v>
      </c>
      <c r="C869" s="195"/>
      <c r="D869" s="71" t="s">
        <v>1222</v>
      </c>
      <c r="E869" s="158"/>
      <c r="F869" s="159"/>
      <c r="G869" s="158"/>
      <c r="H869" s="139">
        <f>H870+H871</f>
        <v>20966.14</v>
      </c>
      <c r="I869" s="140"/>
      <c r="J869" s="140"/>
      <c r="K869" s="140"/>
      <c r="L869" s="139">
        <f>L870+L871</f>
        <v>20966.14</v>
      </c>
      <c r="M869" s="161"/>
      <c r="N869" s="161"/>
      <c r="O869" s="302"/>
      <c r="P869" s="25"/>
      <c r="Q869" s="22"/>
    </row>
    <row r="870" spans="1:17" s="45" customFormat="1" ht="47.25">
      <c r="A870" s="570"/>
      <c r="B870" s="570"/>
      <c r="C870" s="135"/>
      <c r="D870" s="14" t="s">
        <v>1718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1"/>
      <c r="B871" s="561"/>
      <c r="C871" s="135"/>
      <c r="D871" s="14" t="s">
        <v>1719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6">
        <v>150101</v>
      </c>
      <c r="B872" s="616" t="s">
        <v>1214</v>
      </c>
      <c r="C872" s="195"/>
      <c r="D872" s="216" t="s">
        <v>1222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7"/>
      <c r="B873" s="617"/>
      <c r="C873" s="306" t="s">
        <v>1720</v>
      </c>
      <c r="D873" s="141" t="s">
        <v>1821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7"/>
      <c r="B874" s="617"/>
      <c r="C874" s="306" t="s">
        <v>1822</v>
      </c>
      <c r="D874" s="141" t="s">
        <v>969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7"/>
      <c r="B875" s="617"/>
      <c r="C875" s="310"/>
      <c r="D875" s="14" t="s">
        <v>214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7"/>
      <c r="B876" s="617"/>
      <c r="C876" s="310"/>
      <c r="D876" s="14" t="s">
        <v>970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7"/>
      <c r="B877" s="617"/>
      <c r="C877" s="310"/>
      <c r="D877" s="14" t="s">
        <v>971</v>
      </c>
      <c r="E877" s="292">
        <v>110</v>
      </c>
      <c r="F877" s="143">
        <f t="shared" si="100"/>
        <v>1</v>
      </c>
      <c r="G877" s="292">
        <v>110</v>
      </c>
      <c r="H877" s="307">
        <f t="shared" si="98"/>
        <v>0</v>
      </c>
      <c r="I877" s="308"/>
      <c r="J877" s="308"/>
      <c r="K877" s="308"/>
      <c r="L877" s="308"/>
      <c r="M877" s="309"/>
      <c r="N877" s="309"/>
      <c r="O877" s="147"/>
      <c r="P877" s="25"/>
      <c r="Q877" s="22"/>
    </row>
    <row r="878" spans="1:16" ht="31.5" hidden="1">
      <c r="A878" s="617"/>
      <c r="B878" s="617"/>
      <c r="C878" s="306" t="s">
        <v>1047</v>
      </c>
      <c r="D878" s="141" t="s">
        <v>1048</v>
      </c>
      <c r="E878" s="292">
        <v>20</v>
      </c>
      <c r="F878" s="143">
        <f t="shared" si="100"/>
        <v>1</v>
      </c>
      <c r="G878" s="292">
        <v>20</v>
      </c>
      <c r="H878" s="307">
        <f t="shared" si="98"/>
        <v>0</v>
      </c>
      <c r="I878" s="308"/>
      <c r="J878" s="308"/>
      <c r="K878" s="308"/>
      <c r="L878" s="308"/>
      <c r="M878" s="309"/>
      <c r="N878" s="309"/>
      <c r="O878" s="147"/>
      <c r="P878" s="25"/>
    </row>
    <row r="879" spans="1:16" ht="31.5" hidden="1">
      <c r="A879" s="617"/>
      <c r="B879" s="617"/>
      <c r="C879" s="306" t="s">
        <v>1049</v>
      </c>
      <c r="D879" s="141" t="s">
        <v>1050</v>
      </c>
      <c r="E879" s="292">
        <v>300</v>
      </c>
      <c r="F879" s="143">
        <f t="shared" si="100"/>
        <v>1</v>
      </c>
      <c r="G879" s="292">
        <v>300</v>
      </c>
      <c r="H879" s="307">
        <f t="shared" si="98"/>
        <v>0</v>
      </c>
      <c r="I879" s="308"/>
      <c r="J879" s="308"/>
      <c r="K879" s="308"/>
      <c r="L879" s="308"/>
      <c r="M879" s="309"/>
      <c r="N879" s="309"/>
      <c r="O879" s="147"/>
      <c r="P879" s="25"/>
    </row>
    <row r="880" spans="1:16" ht="47.25" hidden="1">
      <c r="A880" s="617"/>
      <c r="B880" s="617"/>
      <c r="C880" s="306"/>
      <c r="D880" s="141" t="s">
        <v>191</v>
      </c>
      <c r="E880" s="292"/>
      <c r="F880" s="143"/>
      <c r="G880" s="292"/>
      <c r="H880" s="307">
        <f t="shared" si="98"/>
        <v>0</v>
      </c>
      <c r="I880" s="308"/>
      <c r="J880" s="308"/>
      <c r="K880" s="308"/>
      <c r="L880" s="308"/>
      <c r="M880" s="309"/>
      <c r="N880" s="309"/>
      <c r="O880" s="147"/>
      <c r="P880" s="25"/>
    </row>
    <row r="881" spans="1:16" ht="47.25">
      <c r="A881" s="617"/>
      <c r="B881" s="617"/>
      <c r="C881" s="306" t="s">
        <v>192</v>
      </c>
      <c r="D881" s="217" t="s">
        <v>1111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7"/>
      <c r="B882" s="617"/>
      <c r="C882" s="266" t="s">
        <v>1112</v>
      </c>
      <c r="D882" s="13" t="s">
        <v>1113</v>
      </c>
      <c r="E882" s="292">
        <v>457.236</v>
      </c>
      <c r="F882" s="143">
        <f t="shared" si="101"/>
        <v>1</v>
      </c>
      <c r="G882" s="292">
        <v>457.236</v>
      </c>
      <c r="H882" s="307">
        <f t="shared" si="98"/>
        <v>0</v>
      </c>
      <c r="I882" s="308"/>
      <c r="J882" s="308"/>
      <c r="K882" s="308"/>
      <c r="L882" s="49"/>
      <c r="M882" s="309"/>
      <c r="N882" s="309"/>
      <c r="O882" s="309"/>
      <c r="P882" s="25"/>
    </row>
    <row r="883" spans="1:16" ht="47.25" hidden="1">
      <c r="A883" s="617"/>
      <c r="B883" s="617"/>
      <c r="C883" s="266" t="s">
        <v>1114</v>
      </c>
      <c r="D883" s="311" t="s">
        <v>1641</v>
      </c>
      <c r="E883" s="292">
        <v>100</v>
      </c>
      <c r="F883" s="143">
        <f t="shared" si="101"/>
        <v>1</v>
      </c>
      <c r="G883" s="292">
        <v>100</v>
      </c>
      <c r="H883" s="307">
        <f t="shared" si="98"/>
        <v>0</v>
      </c>
      <c r="I883" s="308"/>
      <c r="J883" s="308"/>
      <c r="K883" s="308"/>
      <c r="L883" s="312"/>
      <c r="M883" s="309"/>
      <c r="N883" s="309"/>
      <c r="O883" s="309"/>
      <c r="P883" s="25"/>
    </row>
    <row r="884" spans="1:16" ht="31.5" hidden="1">
      <c r="A884" s="617"/>
      <c r="B884" s="617"/>
      <c r="C884" s="266" t="s">
        <v>1642</v>
      </c>
      <c r="D884" s="311" t="s">
        <v>1643</v>
      </c>
      <c r="E884" s="292">
        <v>289.309</v>
      </c>
      <c r="F884" s="143">
        <f t="shared" si="101"/>
        <v>0.706</v>
      </c>
      <c r="G884" s="292">
        <v>204.32</v>
      </c>
      <c r="H884" s="307">
        <f t="shared" si="98"/>
        <v>0</v>
      </c>
      <c r="I884" s="308"/>
      <c r="J884" s="308"/>
      <c r="K884" s="308"/>
      <c r="L884" s="312"/>
      <c r="M884" s="309"/>
      <c r="N884" s="309"/>
      <c r="O884" s="309"/>
      <c r="P884" s="25"/>
    </row>
    <row r="885" spans="1:16" ht="31.5" hidden="1">
      <c r="A885" s="617"/>
      <c r="B885" s="617"/>
      <c r="C885" s="266" t="s">
        <v>1171</v>
      </c>
      <c r="D885" s="311" t="s">
        <v>1172</v>
      </c>
      <c r="E885" s="292">
        <v>213.18</v>
      </c>
      <c r="F885" s="143">
        <f t="shared" si="101"/>
        <v>0.677</v>
      </c>
      <c r="G885" s="292">
        <v>144.25</v>
      </c>
      <c r="H885" s="307">
        <f t="shared" si="98"/>
        <v>0</v>
      </c>
      <c r="I885" s="308"/>
      <c r="J885" s="308"/>
      <c r="K885" s="308"/>
      <c r="L885" s="312"/>
      <c r="M885" s="309"/>
      <c r="N885" s="309"/>
      <c r="O885" s="309"/>
      <c r="P885" s="25"/>
    </row>
    <row r="886" spans="1:16" ht="31.5" hidden="1">
      <c r="A886" s="617"/>
      <c r="B886" s="617"/>
      <c r="C886" s="266" t="s">
        <v>1173</v>
      </c>
      <c r="D886" s="311" t="s">
        <v>864</v>
      </c>
      <c r="E886" s="292">
        <v>254.438</v>
      </c>
      <c r="F886" s="143">
        <f t="shared" si="101"/>
        <v>0.706</v>
      </c>
      <c r="G886" s="292">
        <v>179.68</v>
      </c>
      <c r="H886" s="307">
        <f t="shared" si="98"/>
        <v>0</v>
      </c>
      <c r="I886" s="308"/>
      <c r="J886" s="308"/>
      <c r="K886" s="308"/>
      <c r="L886" s="312"/>
      <c r="M886" s="309"/>
      <c r="N886" s="309"/>
      <c r="O886" s="309"/>
      <c r="P886" s="25"/>
    </row>
    <row r="887" spans="1:16" ht="31.5" hidden="1">
      <c r="A887" s="617"/>
      <c r="B887" s="617"/>
      <c r="C887" s="266" t="s">
        <v>865</v>
      </c>
      <c r="D887" s="311" t="s">
        <v>1572</v>
      </c>
      <c r="E887" s="292">
        <v>284.646</v>
      </c>
      <c r="F887" s="143">
        <f t="shared" si="101"/>
        <v>0.706</v>
      </c>
      <c r="G887" s="292">
        <v>201.1</v>
      </c>
      <c r="H887" s="307">
        <f t="shared" si="98"/>
        <v>0</v>
      </c>
      <c r="I887" s="308"/>
      <c r="J887" s="308"/>
      <c r="K887" s="308"/>
      <c r="L887" s="312"/>
      <c r="M887" s="309"/>
      <c r="N887" s="309"/>
      <c r="O887" s="309"/>
      <c r="P887" s="25"/>
    </row>
    <row r="888" spans="1:16" ht="31.5" hidden="1">
      <c r="A888" s="617"/>
      <c r="B888" s="617"/>
      <c r="C888" s="266" t="s">
        <v>1573</v>
      </c>
      <c r="D888" s="311" t="s">
        <v>788</v>
      </c>
      <c r="E888" s="292">
        <v>198.437</v>
      </c>
      <c r="F888" s="143">
        <f t="shared" si="101"/>
        <v>0.706</v>
      </c>
      <c r="G888" s="292">
        <v>140.1</v>
      </c>
      <c r="H888" s="307">
        <f t="shared" si="98"/>
        <v>0</v>
      </c>
      <c r="I888" s="308"/>
      <c r="J888" s="308"/>
      <c r="K888" s="308"/>
      <c r="L888" s="312"/>
      <c r="M888" s="309"/>
      <c r="N888" s="309"/>
      <c r="O888" s="309"/>
      <c r="P888" s="25"/>
    </row>
    <row r="889" spans="1:16" ht="31.5" hidden="1">
      <c r="A889" s="617"/>
      <c r="B889" s="617"/>
      <c r="C889" s="266" t="s">
        <v>789</v>
      </c>
      <c r="D889" s="311" t="s">
        <v>790</v>
      </c>
      <c r="E889" s="292">
        <v>200</v>
      </c>
      <c r="F889" s="143">
        <f t="shared" si="101"/>
        <v>1</v>
      </c>
      <c r="G889" s="292">
        <v>200</v>
      </c>
      <c r="H889" s="307">
        <f t="shared" si="98"/>
        <v>0</v>
      </c>
      <c r="I889" s="308"/>
      <c r="J889" s="308"/>
      <c r="K889" s="308"/>
      <c r="L889" s="313"/>
      <c r="M889" s="309"/>
      <c r="N889" s="309"/>
      <c r="O889" s="309"/>
      <c r="P889" s="25"/>
    </row>
    <row r="890" spans="1:16" ht="31.5" hidden="1">
      <c r="A890" s="617"/>
      <c r="B890" s="617"/>
      <c r="C890" s="266" t="s">
        <v>791</v>
      </c>
      <c r="D890" s="311" t="s">
        <v>792</v>
      </c>
      <c r="E890" s="292">
        <v>200</v>
      </c>
      <c r="F890" s="143">
        <f t="shared" si="101"/>
        <v>1</v>
      </c>
      <c r="G890" s="292">
        <v>200</v>
      </c>
      <c r="H890" s="307">
        <f t="shared" si="98"/>
        <v>0</v>
      </c>
      <c r="I890" s="308"/>
      <c r="J890" s="308"/>
      <c r="K890" s="308"/>
      <c r="L890" s="313"/>
      <c r="M890" s="309"/>
      <c r="N890" s="309"/>
      <c r="O890" s="309"/>
      <c r="P890" s="25"/>
    </row>
    <row r="891" spans="1:16" ht="31.5" hidden="1">
      <c r="A891" s="617"/>
      <c r="B891" s="617"/>
      <c r="C891" s="266" t="s">
        <v>793</v>
      </c>
      <c r="D891" s="311" t="s">
        <v>794</v>
      </c>
      <c r="E891" s="292">
        <v>100</v>
      </c>
      <c r="F891" s="143">
        <f t="shared" si="101"/>
        <v>1</v>
      </c>
      <c r="G891" s="292">
        <v>100</v>
      </c>
      <c r="H891" s="307">
        <f t="shared" si="98"/>
        <v>0</v>
      </c>
      <c r="I891" s="308"/>
      <c r="J891" s="308"/>
      <c r="K891" s="308"/>
      <c r="L891" s="313"/>
      <c r="M891" s="309"/>
      <c r="N891" s="309"/>
      <c r="O891" s="309"/>
      <c r="P891" s="25"/>
    </row>
    <row r="892" spans="1:16" ht="31.5" hidden="1">
      <c r="A892" s="617"/>
      <c r="B892" s="617"/>
      <c r="C892" s="266" t="s">
        <v>795</v>
      </c>
      <c r="D892" s="311" t="s">
        <v>796</v>
      </c>
      <c r="E892" s="292">
        <v>260</v>
      </c>
      <c r="F892" s="143">
        <f t="shared" si="101"/>
        <v>1</v>
      </c>
      <c r="G892" s="292">
        <v>260</v>
      </c>
      <c r="H892" s="307">
        <f t="shared" si="98"/>
        <v>0</v>
      </c>
      <c r="I892" s="308"/>
      <c r="J892" s="308"/>
      <c r="K892" s="308"/>
      <c r="L892" s="313"/>
      <c r="M892" s="309"/>
      <c r="N892" s="309"/>
      <c r="O892" s="309"/>
      <c r="P892" s="25"/>
    </row>
    <row r="893" spans="1:16" ht="31.5" hidden="1">
      <c r="A893" s="617"/>
      <c r="B893" s="617"/>
      <c r="C893" s="266" t="s">
        <v>797</v>
      </c>
      <c r="D893" s="14" t="s">
        <v>798</v>
      </c>
      <c r="E893" s="292">
        <v>100</v>
      </c>
      <c r="F893" s="143">
        <f t="shared" si="101"/>
        <v>1</v>
      </c>
      <c r="G893" s="292">
        <v>100</v>
      </c>
      <c r="H893" s="307">
        <f t="shared" si="98"/>
        <v>0</v>
      </c>
      <c r="I893" s="308"/>
      <c r="J893" s="308"/>
      <c r="K893" s="308"/>
      <c r="L893" s="85"/>
      <c r="M893" s="309"/>
      <c r="N893" s="309"/>
      <c r="O893" s="309"/>
      <c r="P893" s="25"/>
    </row>
    <row r="894" spans="1:16" ht="31.5" hidden="1">
      <c r="A894" s="617"/>
      <c r="B894" s="617"/>
      <c r="C894" s="266" t="s">
        <v>533</v>
      </c>
      <c r="D894" s="14" t="s">
        <v>1859</v>
      </c>
      <c r="E894" s="292">
        <v>284.37655</v>
      </c>
      <c r="F894" s="143">
        <f t="shared" si="101"/>
        <v>0.7</v>
      </c>
      <c r="G894" s="292">
        <v>199.10343</v>
      </c>
      <c r="H894" s="307">
        <f t="shared" si="98"/>
        <v>0</v>
      </c>
      <c r="I894" s="308"/>
      <c r="J894" s="308"/>
      <c r="K894" s="308"/>
      <c r="L894" s="85"/>
      <c r="M894" s="309"/>
      <c r="N894" s="309"/>
      <c r="O894" s="309"/>
      <c r="P894" s="25"/>
    </row>
    <row r="895" spans="1:16" ht="31.5" hidden="1">
      <c r="A895" s="617"/>
      <c r="B895" s="617"/>
      <c r="C895" s="266" t="s">
        <v>1860</v>
      </c>
      <c r="D895" s="14" t="s">
        <v>1861</v>
      </c>
      <c r="E895" s="292"/>
      <c r="F895" s="143"/>
      <c r="G895" s="292"/>
      <c r="H895" s="307">
        <f t="shared" si="98"/>
        <v>0</v>
      </c>
      <c r="I895" s="308"/>
      <c r="J895" s="308"/>
      <c r="K895" s="308"/>
      <c r="L895" s="85"/>
      <c r="M895" s="309"/>
      <c r="N895" s="309"/>
      <c r="O895" s="309"/>
      <c r="P895" s="25"/>
    </row>
    <row r="896" spans="1:16" ht="31.5">
      <c r="A896" s="617"/>
      <c r="B896" s="617"/>
      <c r="C896" s="625" t="s">
        <v>1862</v>
      </c>
      <c r="D896" s="14" t="s">
        <v>1484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7"/>
      <c r="B897" s="617"/>
      <c r="C897" s="626"/>
      <c r="D897" s="86" t="s">
        <v>1485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7"/>
      <c r="B898" s="617"/>
      <c r="C898" s="626"/>
      <c r="D898" s="86" t="s">
        <v>577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7"/>
      <c r="B899" s="617"/>
      <c r="C899" s="627"/>
      <c r="D899" s="86" t="s">
        <v>578</v>
      </c>
      <c r="E899" s="292">
        <v>25.5</v>
      </c>
      <c r="F899" s="143">
        <f t="shared" si="102"/>
        <v>1</v>
      </c>
      <c r="G899" s="292">
        <v>25.5</v>
      </c>
      <c r="H899" s="314">
        <f t="shared" si="98"/>
        <v>0</v>
      </c>
      <c r="I899" s="315"/>
      <c r="J899" s="315"/>
      <c r="K899" s="315"/>
      <c r="L899" s="87"/>
      <c r="M899" s="316"/>
      <c r="N899" s="316"/>
      <c r="O899" s="316"/>
      <c r="P899" s="25"/>
    </row>
    <row r="900" spans="1:16" ht="31.5" hidden="1">
      <c r="A900" s="617"/>
      <c r="B900" s="617"/>
      <c r="C900" s="266" t="s">
        <v>579</v>
      </c>
      <c r="D900" s="14" t="s">
        <v>1245</v>
      </c>
      <c r="E900" s="292">
        <v>800</v>
      </c>
      <c r="F900" s="143">
        <f t="shared" si="102"/>
        <v>1</v>
      </c>
      <c r="G900" s="292">
        <v>800</v>
      </c>
      <c r="H900" s="307">
        <f t="shared" si="98"/>
        <v>0</v>
      </c>
      <c r="I900" s="308"/>
      <c r="J900" s="308"/>
      <c r="K900" s="308"/>
      <c r="L900" s="49"/>
      <c r="M900" s="309"/>
      <c r="N900" s="309"/>
      <c r="O900" s="309"/>
      <c r="P900" s="25"/>
    </row>
    <row r="901" spans="1:16" ht="15.75" hidden="1">
      <c r="A901" s="617"/>
      <c r="B901" s="617"/>
      <c r="C901" s="266" t="s">
        <v>1246</v>
      </c>
      <c r="D901" s="14" t="s">
        <v>63</v>
      </c>
      <c r="E901" s="292">
        <v>273.7063</v>
      </c>
      <c r="F901" s="143">
        <f t="shared" si="102"/>
        <v>1</v>
      </c>
      <c r="G901" s="292">
        <v>273.7063</v>
      </c>
      <c r="H901" s="307">
        <f t="shared" si="98"/>
        <v>0</v>
      </c>
      <c r="I901" s="308"/>
      <c r="J901" s="308"/>
      <c r="K901" s="308"/>
      <c r="L901" s="49"/>
      <c r="M901" s="309"/>
      <c r="N901" s="309"/>
      <c r="O901" s="309"/>
      <c r="P901" s="25"/>
    </row>
    <row r="902" spans="1:16" ht="31.5" hidden="1">
      <c r="A902" s="617"/>
      <c r="B902" s="617"/>
      <c r="C902" s="266" t="s">
        <v>64</v>
      </c>
      <c r="D902" s="14" t="s">
        <v>65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7"/>
      <c r="B903" s="617"/>
      <c r="C903" s="266" t="s">
        <v>171</v>
      </c>
      <c r="D903" s="14" t="s">
        <v>1365</v>
      </c>
      <c r="E903" s="292">
        <v>140</v>
      </c>
      <c r="F903" s="143">
        <f t="shared" si="102"/>
        <v>1</v>
      </c>
      <c r="G903" s="292">
        <v>140</v>
      </c>
      <c r="H903" s="307">
        <f t="shared" si="103"/>
        <v>0</v>
      </c>
      <c r="I903" s="308"/>
      <c r="J903" s="308"/>
      <c r="K903" s="308"/>
      <c r="L903" s="49"/>
      <c r="M903" s="309"/>
      <c r="N903" s="309"/>
      <c r="O903" s="309"/>
      <c r="P903" s="25"/>
    </row>
    <row r="904" spans="1:16" ht="31.5" hidden="1">
      <c r="A904" s="617"/>
      <c r="B904" s="617"/>
      <c r="C904" s="266" t="s">
        <v>1366</v>
      </c>
      <c r="D904" s="14" t="s">
        <v>1367</v>
      </c>
      <c r="E904" s="292">
        <v>130</v>
      </c>
      <c r="F904" s="143">
        <f t="shared" si="102"/>
        <v>1</v>
      </c>
      <c r="G904" s="292">
        <v>130</v>
      </c>
      <c r="H904" s="307">
        <f t="shared" si="103"/>
        <v>0</v>
      </c>
      <c r="I904" s="308"/>
      <c r="J904" s="308"/>
      <c r="K904" s="308"/>
      <c r="L904" s="49"/>
      <c r="M904" s="309"/>
      <c r="N904" s="309"/>
      <c r="O904" s="309"/>
      <c r="P904" s="25"/>
    </row>
    <row r="905" spans="1:16" ht="31.5" hidden="1">
      <c r="A905" s="617"/>
      <c r="B905" s="617"/>
      <c r="C905" s="266" t="s">
        <v>1368</v>
      </c>
      <c r="D905" s="14" t="s">
        <v>799</v>
      </c>
      <c r="E905" s="292">
        <v>200</v>
      </c>
      <c r="F905" s="143">
        <f t="shared" si="102"/>
        <v>1</v>
      </c>
      <c r="G905" s="292">
        <v>200</v>
      </c>
      <c r="H905" s="307">
        <f t="shared" si="103"/>
        <v>0</v>
      </c>
      <c r="I905" s="308"/>
      <c r="J905" s="308"/>
      <c r="K905" s="308"/>
      <c r="L905" s="49"/>
      <c r="M905" s="309"/>
      <c r="N905" s="309"/>
      <c r="O905" s="309"/>
      <c r="P905" s="25"/>
    </row>
    <row r="906" spans="1:16" ht="31.5" customHeight="1" hidden="1">
      <c r="A906" s="617"/>
      <c r="B906" s="617"/>
      <c r="C906" s="266" t="s">
        <v>800</v>
      </c>
      <c r="D906" s="14" t="s">
        <v>801</v>
      </c>
      <c r="E906" s="292">
        <v>2000</v>
      </c>
      <c r="F906" s="143">
        <f t="shared" si="102"/>
        <v>1</v>
      </c>
      <c r="G906" s="292">
        <v>2000</v>
      </c>
      <c r="H906" s="307">
        <f t="shared" si="103"/>
        <v>0</v>
      </c>
      <c r="I906" s="308"/>
      <c r="J906" s="308"/>
      <c r="K906" s="308"/>
      <c r="L906" s="49"/>
      <c r="M906" s="309"/>
      <c r="N906" s="309"/>
      <c r="O906" s="309"/>
      <c r="P906" s="25"/>
    </row>
    <row r="907" spans="1:16" ht="31.5">
      <c r="A907" s="617"/>
      <c r="B907" s="617"/>
      <c r="C907" s="266" t="s">
        <v>802</v>
      </c>
      <c r="D907" s="14" t="s">
        <v>803</v>
      </c>
      <c r="E907" s="292">
        <v>35</v>
      </c>
      <c r="F907" s="143">
        <f t="shared" si="102"/>
        <v>1</v>
      </c>
      <c r="G907" s="292">
        <v>35</v>
      </c>
      <c r="H907" s="307">
        <f t="shared" si="103"/>
        <v>1320</v>
      </c>
      <c r="I907" s="308"/>
      <c r="J907" s="308"/>
      <c r="K907" s="308"/>
      <c r="L907" s="49">
        <v>1320</v>
      </c>
      <c r="M907" s="309"/>
      <c r="N907" s="309"/>
      <c r="O907" s="309"/>
      <c r="P907" s="25"/>
    </row>
    <row r="908" spans="1:16" ht="31.5" hidden="1">
      <c r="A908" s="617"/>
      <c r="B908" s="617"/>
      <c r="C908" s="266" t="s">
        <v>804</v>
      </c>
      <c r="D908" s="14" t="s">
        <v>1555</v>
      </c>
      <c r="E908" s="292">
        <v>40</v>
      </c>
      <c r="F908" s="143">
        <f t="shared" si="102"/>
        <v>1</v>
      </c>
      <c r="G908" s="292">
        <v>40</v>
      </c>
      <c r="H908" s="307">
        <f t="shared" si="103"/>
        <v>0</v>
      </c>
      <c r="I908" s="308"/>
      <c r="J908" s="308"/>
      <c r="K908" s="308"/>
      <c r="L908" s="49"/>
      <c r="M908" s="309"/>
      <c r="N908" s="309"/>
      <c r="O908" s="309"/>
      <c r="P908" s="25"/>
    </row>
    <row r="909" spans="1:16" ht="31.5" hidden="1">
      <c r="A909" s="617"/>
      <c r="B909" s="617"/>
      <c r="C909" s="266" t="s">
        <v>1556</v>
      </c>
      <c r="D909" s="14" t="s">
        <v>1557</v>
      </c>
      <c r="E909" s="292">
        <v>1000</v>
      </c>
      <c r="F909" s="143">
        <f t="shared" si="102"/>
        <v>1</v>
      </c>
      <c r="G909" s="292">
        <v>1000</v>
      </c>
      <c r="H909" s="307">
        <f t="shared" si="103"/>
        <v>0</v>
      </c>
      <c r="I909" s="308"/>
      <c r="J909" s="308"/>
      <c r="K909" s="308"/>
      <c r="L909" s="49"/>
      <c r="M909" s="309"/>
      <c r="N909" s="309"/>
      <c r="O909" s="309"/>
      <c r="P909" s="25"/>
    </row>
    <row r="910" spans="1:16" ht="31.5">
      <c r="A910" s="617"/>
      <c r="B910" s="617"/>
      <c r="C910" s="266" t="s">
        <v>1558</v>
      </c>
      <c r="D910" s="88" t="s">
        <v>1559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7"/>
      <c r="B911" s="617"/>
      <c r="C911" s="266"/>
      <c r="D911" s="88" t="s">
        <v>1560</v>
      </c>
      <c r="E911" s="292"/>
      <c r="F911" s="143"/>
      <c r="G911" s="292"/>
      <c r="H911" s="307">
        <f t="shared" si="103"/>
        <v>0</v>
      </c>
      <c r="I911" s="308"/>
      <c r="J911" s="308"/>
      <c r="K911" s="308"/>
      <c r="L911" s="89"/>
      <c r="M911" s="309"/>
      <c r="N911" s="309"/>
      <c r="O911" s="309"/>
      <c r="P911" s="25"/>
    </row>
    <row r="912" spans="1:16" ht="47.25" hidden="1">
      <c r="A912" s="617"/>
      <c r="B912" s="617"/>
      <c r="C912" s="266"/>
      <c r="D912" s="88" t="s">
        <v>2006</v>
      </c>
      <c r="E912" s="292"/>
      <c r="F912" s="143"/>
      <c r="G912" s="292"/>
      <c r="H912" s="307">
        <f t="shared" si="103"/>
        <v>0</v>
      </c>
      <c r="I912" s="308"/>
      <c r="J912" s="308"/>
      <c r="K912" s="308"/>
      <c r="L912" s="89"/>
      <c r="M912" s="309"/>
      <c r="N912" s="309"/>
      <c r="O912" s="309"/>
      <c r="P912" s="25"/>
    </row>
    <row r="913" spans="1:16" ht="31.5" hidden="1">
      <c r="A913" s="617"/>
      <c r="B913" s="617"/>
      <c r="C913" s="266"/>
      <c r="D913" s="88" t="s">
        <v>798</v>
      </c>
      <c r="E913" s="292"/>
      <c r="F913" s="143"/>
      <c r="G913" s="292"/>
      <c r="H913" s="307">
        <f t="shared" si="103"/>
        <v>0</v>
      </c>
      <c r="I913" s="308"/>
      <c r="J913" s="308"/>
      <c r="K913" s="308"/>
      <c r="L913" s="89"/>
      <c r="M913" s="309"/>
      <c r="N913" s="309"/>
      <c r="O913" s="309"/>
      <c r="P913" s="25"/>
    </row>
    <row r="914" spans="1:16" ht="31.5" hidden="1">
      <c r="A914" s="617"/>
      <c r="B914" s="617"/>
      <c r="C914" s="266"/>
      <c r="D914" s="88" t="s">
        <v>1470</v>
      </c>
      <c r="E914" s="292"/>
      <c r="F914" s="143"/>
      <c r="G914" s="292"/>
      <c r="H914" s="307">
        <f t="shared" si="103"/>
        <v>0</v>
      </c>
      <c r="I914" s="308"/>
      <c r="J914" s="308"/>
      <c r="K914" s="308"/>
      <c r="L914" s="89"/>
      <c r="M914" s="309"/>
      <c r="N914" s="309"/>
      <c r="O914" s="309"/>
      <c r="P914" s="25"/>
    </row>
    <row r="915" spans="1:16" ht="31.5" hidden="1">
      <c r="A915" s="617"/>
      <c r="B915" s="617"/>
      <c r="C915" s="266" t="s">
        <v>1471</v>
      </c>
      <c r="D915" s="88" t="s">
        <v>1804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7"/>
      <c r="B916" s="617"/>
      <c r="C916" s="266" t="s">
        <v>1805</v>
      </c>
      <c r="D916" s="14" t="s">
        <v>1806</v>
      </c>
      <c r="E916" s="292">
        <v>666.05813</v>
      </c>
      <c r="F916" s="143">
        <f t="shared" si="104"/>
        <v>0.98</v>
      </c>
      <c r="G916" s="292">
        <v>652.974</v>
      </c>
      <c r="H916" s="307">
        <f t="shared" si="103"/>
        <v>0</v>
      </c>
      <c r="I916" s="308"/>
      <c r="J916" s="308"/>
      <c r="K916" s="308"/>
      <c r="L916" s="49"/>
      <c r="M916" s="309"/>
      <c r="N916" s="309"/>
      <c r="O916" s="309"/>
      <c r="P916" s="25"/>
    </row>
    <row r="917" spans="1:16" ht="47.25" hidden="1">
      <c r="A917" s="617"/>
      <c r="B917" s="617"/>
      <c r="C917" s="266" t="s">
        <v>1807</v>
      </c>
      <c r="D917" s="14" t="s">
        <v>2038</v>
      </c>
      <c r="E917" s="292">
        <v>480</v>
      </c>
      <c r="F917" s="143">
        <f t="shared" si="104"/>
        <v>0.569</v>
      </c>
      <c r="G917" s="292">
        <v>273.1</v>
      </c>
      <c r="H917" s="307">
        <f t="shared" si="103"/>
        <v>0</v>
      </c>
      <c r="I917" s="308"/>
      <c r="J917" s="308"/>
      <c r="K917" s="308"/>
      <c r="L917" s="49"/>
      <c r="M917" s="309"/>
      <c r="N917" s="309"/>
      <c r="O917" s="309"/>
      <c r="P917" s="25"/>
    </row>
    <row r="918" spans="1:16" ht="47.25" hidden="1">
      <c r="A918" s="617"/>
      <c r="B918" s="617"/>
      <c r="C918" s="266" t="s">
        <v>1726</v>
      </c>
      <c r="D918" s="14" t="s">
        <v>158</v>
      </c>
      <c r="E918" s="292">
        <v>46.3</v>
      </c>
      <c r="F918" s="143">
        <f t="shared" si="104"/>
        <v>1</v>
      </c>
      <c r="G918" s="292">
        <v>46.3</v>
      </c>
      <c r="H918" s="307">
        <f t="shared" si="103"/>
        <v>0</v>
      </c>
      <c r="I918" s="308"/>
      <c r="J918" s="308"/>
      <c r="K918" s="308"/>
      <c r="L918" s="49"/>
      <c r="M918" s="309"/>
      <c r="N918" s="309"/>
      <c r="O918" s="309"/>
      <c r="P918" s="25"/>
    </row>
    <row r="919" spans="1:16" ht="47.25" hidden="1">
      <c r="A919" s="617"/>
      <c r="B919" s="617"/>
      <c r="C919" s="266" t="s">
        <v>159</v>
      </c>
      <c r="D919" s="14" t="s">
        <v>951</v>
      </c>
      <c r="E919" s="292">
        <v>530</v>
      </c>
      <c r="F919" s="143">
        <f t="shared" si="104"/>
        <v>1</v>
      </c>
      <c r="G919" s="292">
        <v>530</v>
      </c>
      <c r="H919" s="307">
        <f t="shared" si="103"/>
        <v>0</v>
      </c>
      <c r="I919" s="308"/>
      <c r="J919" s="308"/>
      <c r="K919" s="308"/>
      <c r="L919" s="90"/>
      <c r="M919" s="309"/>
      <c r="N919" s="309"/>
      <c r="O919" s="309"/>
      <c r="P919" s="25"/>
    </row>
    <row r="920" spans="1:16" ht="31.5" hidden="1">
      <c r="A920" s="617"/>
      <c r="B920" s="617"/>
      <c r="C920" s="266" t="s">
        <v>952</v>
      </c>
      <c r="D920" s="14" t="s">
        <v>403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7"/>
      <c r="B921" s="617"/>
      <c r="C921" s="266" t="s">
        <v>404</v>
      </c>
      <c r="D921" s="14" t="s">
        <v>1451</v>
      </c>
      <c r="E921" s="292">
        <v>5501.8129</v>
      </c>
      <c r="F921" s="143">
        <f t="shared" si="104"/>
        <v>0.603</v>
      </c>
      <c r="G921" s="292">
        <v>3316.7</v>
      </c>
      <c r="H921" s="307">
        <f t="shared" si="103"/>
        <v>0</v>
      </c>
      <c r="I921" s="308"/>
      <c r="J921" s="308"/>
      <c r="K921" s="308"/>
      <c r="L921" s="91"/>
      <c r="M921" s="309"/>
      <c r="N921" s="309"/>
      <c r="O921" s="309"/>
      <c r="P921" s="25"/>
    </row>
    <row r="922" spans="1:16" ht="31.5" hidden="1">
      <c r="A922" s="617"/>
      <c r="B922" s="617"/>
      <c r="C922" s="266" t="s">
        <v>1452</v>
      </c>
      <c r="D922" s="14" t="s">
        <v>252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7"/>
      <c r="B923" s="617"/>
      <c r="C923" s="266"/>
      <c r="D923" s="14"/>
      <c r="E923" s="292"/>
      <c r="F923" s="143"/>
      <c r="G923" s="292"/>
      <c r="H923" s="307"/>
      <c r="I923" s="308"/>
      <c r="J923" s="308"/>
      <c r="K923" s="308"/>
      <c r="L923" s="91"/>
      <c r="M923" s="309"/>
      <c r="N923" s="309"/>
      <c r="O923" s="309"/>
      <c r="P923" s="25"/>
    </row>
    <row r="924" spans="1:16" ht="47.25">
      <c r="A924" s="617"/>
      <c r="B924" s="617"/>
      <c r="C924" s="266" t="s">
        <v>253</v>
      </c>
      <c r="D924" s="14" t="s">
        <v>254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7"/>
      <c r="B925" s="617"/>
      <c r="C925" s="266" t="s">
        <v>255</v>
      </c>
      <c r="D925" s="14" t="s">
        <v>1441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7"/>
      <c r="B926" s="617"/>
      <c r="C926" s="266" t="s">
        <v>1442</v>
      </c>
      <c r="D926" s="14" t="s">
        <v>166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7"/>
      <c r="B927" s="617"/>
      <c r="C927" s="266" t="s">
        <v>167</v>
      </c>
      <c r="D927" s="14" t="s">
        <v>168</v>
      </c>
      <c r="E927" s="292">
        <v>1800</v>
      </c>
      <c r="F927" s="143">
        <f t="shared" si="105"/>
        <v>1</v>
      </c>
      <c r="G927" s="292">
        <v>1800</v>
      </c>
      <c r="H927" s="307">
        <f t="shared" si="106"/>
        <v>0</v>
      </c>
      <c r="I927" s="308"/>
      <c r="J927" s="308"/>
      <c r="K927" s="308"/>
      <c r="L927" s="49"/>
      <c r="M927" s="309"/>
      <c r="N927" s="309"/>
      <c r="O927" s="309"/>
      <c r="P927" s="25"/>
    </row>
    <row r="928" spans="1:16" ht="63">
      <c r="A928" s="617"/>
      <c r="B928" s="617"/>
      <c r="C928" s="266" t="s">
        <v>169</v>
      </c>
      <c r="D928" s="14" t="s">
        <v>575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7"/>
      <c r="B929" s="617"/>
      <c r="C929" s="266" t="s">
        <v>576</v>
      </c>
      <c r="D929" s="14" t="s">
        <v>962</v>
      </c>
      <c r="E929" s="292">
        <v>50</v>
      </c>
      <c r="F929" s="143">
        <f t="shared" si="105"/>
        <v>1</v>
      </c>
      <c r="G929" s="292">
        <v>50</v>
      </c>
      <c r="H929" s="307">
        <f t="shared" si="106"/>
        <v>0</v>
      </c>
      <c r="I929" s="308"/>
      <c r="J929" s="308"/>
      <c r="K929" s="308"/>
      <c r="L929" s="49"/>
      <c r="M929" s="309"/>
      <c r="N929" s="309"/>
      <c r="O929" s="309"/>
      <c r="P929" s="25"/>
    </row>
    <row r="930" spans="1:16" ht="15.75" hidden="1">
      <c r="A930" s="617"/>
      <c r="B930" s="617"/>
      <c r="C930" s="266" t="s">
        <v>963</v>
      </c>
      <c r="D930" s="14" t="s">
        <v>964</v>
      </c>
      <c r="E930" s="292">
        <v>50</v>
      </c>
      <c r="F930" s="143">
        <f t="shared" si="105"/>
        <v>1</v>
      </c>
      <c r="G930" s="292">
        <v>50</v>
      </c>
      <c r="H930" s="307">
        <f t="shared" si="106"/>
        <v>0</v>
      </c>
      <c r="I930" s="308"/>
      <c r="J930" s="308"/>
      <c r="K930" s="308"/>
      <c r="L930" s="49"/>
      <c r="M930" s="309"/>
      <c r="N930" s="309"/>
      <c r="O930" s="309"/>
      <c r="P930" s="25"/>
    </row>
    <row r="931" spans="1:16" ht="15.75" hidden="1">
      <c r="A931" s="617"/>
      <c r="B931" s="617"/>
      <c r="C931" s="266" t="s">
        <v>965</v>
      </c>
      <c r="D931" s="14" t="s">
        <v>966</v>
      </c>
      <c r="E931" s="292">
        <v>50</v>
      </c>
      <c r="F931" s="143">
        <f t="shared" si="105"/>
        <v>1</v>
      </c>
      <c r="G931" s="292">
        <v>50</v>
      </c>
      <c r="H931" s="307">
        <f t="shared" si="106"/>
        <v>0</v>
      </c>
      <c r="I931" s="308"/>
      <c r="J931" s="308"/>
      <c r="K931" s="308"/>
      <c r="L931" s="49"/>
      <c r="M931" s="309"/>
      <c r="N931" s="309"/>
      <c r="O931" s="309"/>
      <c r="P931" s="25"/>
    </row>
    <row r="932" spans="1:16" ht="15.75" hidden="1">
      <c r="A932" s="617"/>
      <c r="B932" s="617"/>
      <c r="C932" s="266" t="s">
        <v>967</v>
      </c>
      <c r="D932" s="14" t="s">
        <v>418</v>
      </c>
      <c r="E932" s="292">
        <v>50</v>
      </c>
      <c r="F932" s="143">
        <f t="shared" si="105"/>
        <v>1</v>
      </c>
      <c r="G932" s="292">
        <v>50</v>
      </c>
      <c r="H932" s="307">
        <f t="shared" si="106"/>
        <v>0</v>
      </c>
      <c r="I932" s="308"/>
      <c r="J932" s="308"/>
      <c r="K932" s="308"/>
      <c r="L932" s="49"/>
      <c r="M932" s="309"/>
      <c r="N932" s="309"/>
      <c r="O932" s="309"/>
      <c r="P932" s="25"/>
    </row>
    <row r="933" spans="1:16" ht="31.5" hidden="1">
      <c r="A933" s="617"/>
      <c r="B933" s="617"/>
      <c r="C933" s="306" t="s">
        <v>419</v>
      </c>
      <c r="D933" s="14" t="s">
        <v>420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7"/>
      <c r="B934" s="617"/>
      <c r="C934" s="306"/>
      <c r="D934" s="93"/>
      <c r="E934" s="292"/>
      <c r="F934" s="143"/>
      <c r="G934" s="292"/>
      <c r="H934" s="319"/>
      <c r="I934" s="308"/>
      <c r="J934" s="308"/>
      <c r="K934" s="308"/>
      <c r="L934" s="318"/>
      <c r="M934" s="309"/>
      <c r="N934" s="309"/>
      <c r="O934" s="309"/>
      <c r="P934" s="25"/>
    </row>
    <row r="935" spans="1:16" ht="15.75" hidden="1">
      <c r="A935" s="617"/>
      <c r="B935" s="617"/>
      <c r="C935" s="306" t="s">
        <v>421</v>
      </c>
      <c r="D935" s="14" t="s">
        <v>1276</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7"/>
      <c r="B936" s="617"/>
      <c r="C936" s="306"/>
      <c r="D936" s="14" t="s">
        <v>366</v>
      </c>
      <c r="E936" s="292"/>
      <c r="F936" s="143" t="e">
        <f>100%-((E936-G936)/E936)</f>
        <v>#DIV/0!</v>
      </c>
      <c r="G936" s="292"/>
      <c r="H936" s="307">
        <f t="shared" si="107"/>
        <v>0</v>
      </c>
      <c r="I936" s="308"/>
      <c r="J936" s="308"/>
      <c r="K936" s="308"/>
      <c r="L936" s="318"/>
      <c r="M936" s="309"/>
      <c r="N936" s="309">
        <f>100-100</f>
        <v>0</v>
      </c>
      <c r="O936" s="309"/>
      <c r="P936" s="25"/>
    </row>
    <row r="937" spans="1:16" ht="31.5" hidden="1">
      <c r="A937" s="617"/>
      <c r="B937" s="617"/>
      <c r="C937" s="306" t="s">
        <v>367</v>
      </c>
      <c r="D937" s="14" t="s">
        <v>368</v>
      </c>
      <c r="E937" s="292">
        <v>250</v>
      </c>
      <c r="F937" s="143">
        <f>100%-((E937-G937)/E937)</f>
        <v>1</v>
      </c>
      <c r="G937" s="292">
        <v>250</v>
      </c>
      <c r="H937" s="307">
        <f t="shared" si="107"/>
        <v>0</v>
      </c>
      <c r="I937" s="308"/>
      <c r="J937" s="308"/>
      <c r="K937" s="308"/>
      <c r="L937" s="318"/>
      <c r="M937" s="309"/>
      <c r="N937" s="309"/>
      <c r="O937" s="309"/>
      <c r="P937" s="25"/>
    </row>
    <row r="938" spans="1:16" ht="47.25">
      <c r="A938" s="617"/>
      <c r="B938" s="617"/>
      <c r="C938" s="306"/>
      <c r="D938" s="14" t="s">
        <v>747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7"/>
      <c r="B939" s="617"/>
      <c r="C939" s="306"/>
      <c r="D939" s="14" t="s">
        <v>1998</v>
      </c>
      <c r="E939" s="292"/>
      <c r="F939" s="143"/>
      <c r="G939" s="292"/>
      <c r="H939" s="307">
        <f t="shared" si="107"/>
        <v>0</v>
      </c>
      <c r="I939" s="308"/>
      <c r="J939" s="308"/>
      <c r="K939" s="308"/>
      <c r="L939" s="318"/>
      <c r="M939" s="309"/>
      <c r="N939" s="309"/>
      <c r="O939" s="309"/>
      <c r="P939" s="25"/>
    </row>
    <row r="940" spans="1:16" ht="31.5">
      <c r="A940" s="617"/>
      <c r="B940" s="617"/>
      <c r="C940" s="306"/>
      <c r="D940" s="14" t="s">
        <v>1194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7"/>
      <c r="B941" s="617"/>
      <c r="C941" s="306"/>
      <c r="D941" s="14" t="s">
        <v>1621</v>
      </c>
      <c r="E941" s="292"/>
      <c r="F941" s="143"/>
      <c r="G941" s="292"/>
      <c r="H941" s="307">
        <f t="shared" si="107"/>
        <v>0</v>
      </c>
      <c r="I941" s="308"/>
      <c r="J941" s="308"/>
      <c r="K941" s="308"/>
      <c r="L941" s="318"/>
      <c r="M941" s="309"/>
      <c r="N941" s="309"/>
      <c r="O941" s="309"/>
      <c r="P941" s="25"/>
    </row>
    <row r="942" spans="1:17" s="40" customFormat="1" ht="47.25" hidden="1">
      <c r="A942" s="607"/>
      <c r="B942" s="607"/>
      <c r="C942" s="306"/>
      <c r="D942" s="14" t="s">
        <v>1347</v>
      </c>
      <c r="E942" s="292"/>
      <c r="F942" s="143"/>
      <c r="G942" s="292"/>
      <c r="H942" s="307">
        <f t="shared" si="107"/>
        <v>0</v>
      </c>
      <c r="I942" s="308"/>
      <c r="J942" s="308"/>
      <c r="K942" s="308"/>
      <c r="L942" s="318"/>
      <c r="M942" s="309"/>
      <c r="N942" s="309"/>
      <c r="O942" s="309"/>
      <c r="P942" s="25"/>
      <c r="Q942" s="22"/>
    </row>
    <row r="943" spans="1:63" s="28" customFormat="1" ht="15.75" customHeight="1">
      <c r="A943" s="616">
        <v>150110</v>
      </c>
      <c r="B943" s="569" t="s">
        <v>174</v>
      </c>
      <c r="C943" s="267"/>
      <c r="D943" s="71" t="s">
        <v>1222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7"/>
      <c r="B944" s="570"/>
      <c r="C944" s="266" t="s">
        <v>1348</v>
      </c>
      <c r="D944" s="14" t="s">
        <v>1940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7"/>
      <c r="B945" s="570"/>
      <c r="C945" s="266" t="s">
        <v>1941</v>
      </c>
      <c r="D945" s="14" t="s">
        <v>1942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4"/>
      <c r="B946" s="561"/>
      <c r="C946" s="266" t="s">
        <v>1943</v>
      </c>
      <c r="D946" s="14" t="s">
        <v>1744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6">
        <v>150118</v>
      </c>
      <c r="B947" s="569" t="s">
        <v>1937</v>
      </c>
      <c r="C947" s="270"/>
      <c r="D947" s="71" t="s">
        <v>1222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4"/>
      <c r="B948" s="561"/>
      <c r="C948" s="266"/>
      <c r="D948" s="14" t="s">
        <v>866</v>
      </c>
      <c r="E948" s="292"/>
      <c r="F948" s="143"/>
      <c r="G948" s="292"/>
      <c r="H948" s="307">
        <f t="shared" si="108"/>
        <v>1030000</v>
      </c>
      <c r="I948" s="308">
        <v>1000000</v>
      </c>
      <c r="J948" s="308"/>
      <c r="K948" s="308">
        <v>30000</v>
      </c>
      <c r="L948" s="49"/>
      <c r="M948" s="309"/>
      <c r="N948" s="309"/>
      <c r="O948" s="309"/>
      <c r="P948" s="25"/>
      <c r="Q948" s="22"/>
    </row>
    <row r="949" spans="1:17" s="30" customFormat="1" ht="15.75">
      <c r="A949" s="616">
        <v>180409</v>
      </c>
      <c r="B949" s="569" t="s">
        <v>914</v>
      </c>
      <c r="C949" s="321"/>
      <c r="D949" s="71" t="s">
        <v>1222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4"/>
      <c r="B950" s="561"/>
      <c r="C950" s="266"/>
      <c r="D950" s="14" t="s">
        <v>915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6">
        <v>170703</v>
      </c>
      <c r="B951" s="569" t="s">
        <v>814</v>
      </c>
      <c r="C951" s="323"/>
      <c r="D951" s="216" t="s">
        <v>1222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7"/>
      <c r="B952" s="570"/>
      <c r="C952" s="306" t="s">
        <v>1745</v>
      </c>
      <c r="D952" s="324" t="s">
        <v>345</v>
      </c>
      <c r="E952" s="292"/>
      <c r="F952" s="143"/>
      <c r="G952" s="292"/>
      <c r="H952" s="307">
        <f t="shared" si="112"/>
        <v>0</v>
      </c>
      <c r="I952" s="308"/>
      <c r="J952" s="308"/>
      <c r="K952" s="308"/>
      <c r="L952" s="318"/>
      <c r="M952" s="309"/>
      <c r="N952" s="309"/>
      <c r="O952" s="309"/>
      <c r="P952" s="25"/>
      <c r="Q952" s="22"/>
    </row>
    <row r="953" spans="1:17" s="45" customFormat="1" ht="31.5" customHeight="1" hidden="1">
      <c r="A953" s="617"/>
      <c r="B953" s="570"/>
      <c r="C953" s="306" t="s">
        <v>346</v>
      </c>
      <c r="D953" s="324" t="s">
        <v>995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7"/>
      <c r="B954" s="570"/>
      <c r="C954" s="306"/>
      <c r="D954" s="324" t="s">
        <v>996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7"/>
      <c r="B955" s="570"/>
      <c r="C955" s="306"/>
      <c r="D955" s="324" t="s">
        <v>1762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7"/>
      <c r="B956" s="570"/>
      <c r="C956" s="306"/>
      <c r="D956" s="14" t="s">
        <v>1763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7"/>
      <c r="B957" s="570"/>
      <c r="C957" s="306"/>
      <c r="D957" s="14" t="s">
        <v>1764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7"/>
      <c r="B958" s="570"/>
      <c r="C958" s="306" t="s">
        <v>1765</v>
      </c>
      <c r="D958" s="14" t="s">
        <v>1139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7"/>
      <c r="B959" s="570"/>
      <c r="C959" s="306" t="s">
        <v>1140</v>
      </c>
      <c r="D959" s="14" t="s">
        <v>1309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7"/>
      <c r="B960" s="570"/>
      <c r="C960" s="306" t="s">
        <v>1310</v>
      </c>
      <c r="D960" s="14" t="s">
        <v>1311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7"/>
      <c r="B961" s="570"/>
      <c r="C961" s="306" t="s">
        <v>1312</v>
      </c>
      <c r="D961" s="14" t="s">
        <v>1313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7"/>
      <c r="B962" s="570"/>
      <c r="C962" s="325" t="s">
        <v>1314</v>
      </c>
      <c r="D962" s="83" t="s">
        <v>1315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7"/>
      <c r="B963" s="570"/>
      <c r="C963" s="325"/>
      <c r="D963" s="83" t="s">
        <v>1148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7"/>
      <c r="B964" s="570"/>
      <c r="C964" s="325"/>
      <c r="D964" s="83" t="s">
        <v>339</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7"/>
      <c r="B965" s="570"/>
      <c r="C965" s="325"/>
      <c r="D965" s="83" t="s">
        <v>1277</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7"/>
      <c r="B966" s="570"/>
      <c r="C966" s="325"/>
      <c r="D966" s="83" t="s">
        <v>2020</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7"/>
      <c r="B967" s="570"/>
      <c r="C967" s="325"/>
      <c r="D967" s="83" t="s">
        <v>1232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7"/>
      <c r="B968" s="570"/>
      <c r="C968" s="325"/>
      <c r="D968" s="83" t="s">
        <v>1533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7"/>
      <c r="B969" s="570"/>
      <c r="C969" s="325"/>
      <c r="D969" s="83" t="s">
        <v>560</v>
      </c>
      <c r="E969" s="292">
        <v>150</v>
      </c>
      <c r="F969" s="143">
        <f t="shared" si="114"/>
        <v>1</v>
      </c>
      <c r="G969" s="292">
        <v>150</v>
      </c>
      <c r="H969" s="307">
        <f t="shared" si="112"/>
        <v>0</v>
      </c>
      <c r="I969" s="308"/>
      <c r="J969" s="308"/>
      <c r="K969" s="308"/>
      <c r="L969" s="318"/>
      <c r="M969" s="309"/>
      <c r="N969" s="309"/>
      <c r="O969" s="309"/>
      <c r="P969" s="25"/>
    </row>
    <row r="970" spans="1:16" ht="47.25">
      <c r="A970" s="617"/>
      <c r="B970" s="570"/>
      <c r="C970" s="325"/>
      <c r="D970" s="83" t="s">
        <v>561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7"/>
      <c r="B971" s="570"/>
      <c r="C971" s="325"/>
      <c r="D971" s="83" t="s">
        <v>626</v>
      </c>
      <c r="E971" s="292"/>
      <c r="F971" s="143"/>
      <c r="G971" s="292"/>
      <c r="H971" s="307">
        <f t="shared" si="112"/>
        <v>0</v>
      </c>
      <c r="I971" s="308"/>
      <c r="J971" s="308"/>
      <c r="K971" s="308"/>
      <c r="L971" s="318"/>
      <c r="M971" s="309"/>
      <c r="N971" s="309"/>
      <c r="O971" s="309"/>
      <c r="P971" s="25"/>
    </row>
    <row r="972" spans="1:16" ht="15.75" hidden="1">
      <c r="A972" s="617"/>
      <c r="B972" s="570"/>
      <c r="C972" s="325"/>
      <c r="D972" s="83" t="s">
        <v>467</v>
      </c>
      <c r="E972" s="292"/>
      <c r="F972" s="143"/>
      <c r="G972" s="292"/>
      <c r="H972" s="307">
        <f t="shared" si="112"/>
        <v>0</v>
      </c>
      <c r="I972" s="308"/>
      <c r="J972" s="308"/>
      <c r="K972" s="308"/>
      <c r="L972" s="318"/>
      <c r="M972" s="309"/>
      <c r="N972" s="309"/>
      <c r="O972" s="309"/>
      <c r="P972" s="25"/>
    </row>
    <row r="973" spans="1:16" ht="31.5" hidden="1">
      <c r="A973" s="617"/>
      <c r="B973" s="570"/>
      <c r="C973" s="325"/>
      <c r="D973" s="83" t="s">
        <v>468</v>
      </c>
      <c r="E973" s="292"/>
      <c r="F973" s="143"/>
      <c r="G973" s="292"/>
      <c r="H973" s="307">
        <f t="shared" si="112"/>
        <v>0</v>
      </c>
      <c r="I973" s="308"/>
      <c r="J973" s="308"/>
      <c r="K973" s="308"/>
      <c r="L973" s="318"/>
      <c r="M973" s="309"/>
      <c r="N973" s="309"/>
      <c r="O973" s="309"/>
      <c r="P973" s="25"/>
    </row>
    <row r="974" spans="1:16" ht="31.5" hidden="1">
      <c r="A974" s="617"/>
      <c r="B974" s="570"/>
      <c r="C974" s="325"/>
      <c r="D974" s="83" t="s">
        <v>420</v>
      </c>
      <c r="E974" s="292"/>
      <c r="F974" s="143"/>
      <c r="G974" s="292"/>
      <c r="H974" s="307">
        <f t="shared" si="112"/>
        <v>0</v>
      </c>
      <c r="I974" s="308"/>
      <c r="J974" s="308"/>
      <c r="K974" s="308"/>
      <c r="L974" s="318"/>
      <c r="M974" s="309"/>
      <c r="N974" s="309"/>
      <c r="O974" s="309"/>
      <c r="P974" s="25"/>
    </row>
    <row r="975" spans="1:16" ht="15.75" hidden="1">
      <c r="A975" s="624"/>
      <c r="B975" s="561"/>
      <c r="C975" s="325"/>
      <c r="D975" s="83" t="s">
        <v>469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1963</v>
      </c>
      <c r="C977" s="306"/>
      <c r="D977" s="14" t="s">
        <v>328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1831</v>
      </c>
      <c r="C978" s="306"/>
      <c r="D978" s="14" t="s">
        <v>375</v>
      </c>
      <c r="E978" s="292"/>
      <c r="F978" s="143"/>
      <c r="G978" s="292"/>
      <c r="H978" s="322">
        <f>I978+J978+K978+L978+M978+N978+O978</f>
        <v>0</v>
      </c>
      <c r="I978" s="308"/>
      <c r="J978" s="308"/>
      <c r="K978" s="308"/>
      <c r="L978" s="318"/>
      <c r="M978" s="309"/>
      <c r="N978" s="309"/>
      <c r="O978" s="309"/>
      <c r="P978" s="25"/>
      <c r="Q978" s="22"/>
    </row>
    <row r="979" spans="1:63" s="54" customFormat="1" ht="15.75">
      <c r="A979" s="616">
        <v>250404</v>
      </c>
      <c r="B979" s="616" t="s">
        <v>975</v>
      </c>
      <c r="C979" s="195"/>
      <c r="D979" s="216" t="s">
        <v>1222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7"/>
      <c r="B980" s="617"/>
      <c r="C980" s="326"/>
      <c r="D980" s="327" t="s">
        <v>1305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7"/>
      <c r="B981" s="617"/>
      <c r="C981" s="218" t="s">
        <v>1306</v>
      </c>
      <c r="D981" s="240" t="s">
        <v>1307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7"/>
      <c r="B982" s="617"/>
      <c r="C982" s="218" t="s">
        <v>1308</v>
      </c>
      <c r="D982" s="354" t="s">
        <v>1676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7"/>
      <c r="B983" s="617"/>
      <c r="C983" s="218" t="s">
        <v>1677</v>
      </c>
      <c r="D983" s="75" t="s">
        <v>1678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7"/>
      <c r="B984" s="617"/>
      <c r="C984" s="218" t="s">
        <v>1679</v>
      </c>
      <c r="D984" s="75" t="s">
        <v>1254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7"/>
      <c r="B985" s="617"/>
      <c r="C985" s="218" t="s">
        <v>1255</v>
      </c>
      <c r="D985" s="75" t="s">
        <v>1256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7"/>
      <c r="B986" s="617"/>
      <c r="C986" s="218" t="s">
        <v>1257</v>
      </c>
      <c r="D986" s="75" t="s">
        <v>1258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7"/>
      <c r="B987" s="617"/>
      <c r="C987" s="218"/>
      <c r="D987" s="13" t="s">
        <v>2051</v>
      </c>
      <c r="E987" s="142"/>
      <c r="F987" s="143"/>
      <c r="G987" s="142"/>
      <c r="H987" s="307">
        <f t="shared" si="116"/>
        <v>0</v>
      </c>
      <c r="I987" s="145"/>
      <c r="J987" s="145"/>
      <c r="K987" s="145"/>
      <c r="L987" s="145"/>
      <c r="M987" s="146"/>
      <c r="N987" s="146"/>
      <c r="O987" s="146"/>
      <c r="P987" s="25"/>
      <c r="Q987" s="22"/>
    </row>
    <row r="988" spans="1:17" s="45" customFormat="1" ht="31.5" hidden="1">
      <c r="A988" s="617"/>
      <c r="B988" s="617"/>
      <c r="C988" s="218"/>
      <c r="D988" s="13" t="s">
        <v>2052</v>
      </c>
      <c r="E988" s="142"/>
      <c r="F988" s="143"/>
      <c r="G988" s="142"/>
      <c r="H988" s="307">
        <f t="shared" si="116"/>
        <v>0</v>
      </c>
      <c r="I988" s="145"/>
      <c r="J988" s="145"/>
      <c r="K988" s="145"/>
      <c r="L988" s="145"/>
      <c r="M988" s="146"/>
      <c r="N988" s="146"/>
      <c r="O988" s="146"/>
      <c r="P988" s="25"/>
      <c r="Q988" s="22"/>
    </row>
    <row r="989" spans="1:17" s="45" customFormat="1" ht="31.5">
      <c r="A989" s="617"/>
      <c r="B989" s="617"/>
      <c r="C989" s="218"/>
      <c r="D989" s="225" t="s">
        <v>2053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7"/>
      <c r="B990" s="617"/>
      <c r="C990" s="218" t="s">
        <v>2054</v>
      </c>
      <c r="D990" s="217" t="s">
        <v>2055</v>
      </c>
      <c r="E990" s="142"/>
      <c r="F990" s="143"/>
      <c r="G990" s="142"/>
      <c r="H990" s="307">
        <f t="shared" si="116"/>
        <v>0</v>
      </c>
      <c r="I990" s="145"/>
      <c r="J990" s="145"/>
      <c r="K990" s="145"/>
      <c r="L990" s="145"/>
      <c r="M990" s="182"/>
      <c r="N990" s="146"/>
      <c r="O990" s="147"/>
      <c r="P990" s="25"/>
      <c r="Q990" s="22"/>
    </row>
    <row r="991" spans="1:17" s="45" customFormat="1" ht="31.5" hidden="1">
      <c r="A991" s="617"/>
      <c r="B991" s="617"/>
      <c r="C991" s="218"/>
      <c r="D991" s="217" t="s">
        <v>2056</v>
      </c>
      <c r="E991" s="142"/>
      <c r="F991" s="143"/>
      <c r="G991" s="142"/>
      <c r="H991" s="307">
        <f t="shared" si="116"/>
        <v>0</v>
      </c>
      <c r="I991" s="145"/>
      <c r="J991" s="145"/>
      <c r="K991" s="145"/>
      <c r="L991" s="145"/>
      <c r="M991" s="182"/>
      <c r="N991" s="146"/>
      <c r="O991" s="147"/>
      <c r="P991" s="25"/>
      <c r="Q991" s="22"/>
    </row>
    <row r="992" spans="1:16" ht="31.5">
      <c r="A992" s="617"/>
      <c r="B992" s="617"/>
      <c r="C992" s="218" t="s">
        <v>2057</v>
      </c>
      <c r="D992" s="240" t="s">
        <v>2058</v>
      </c>
      <c r="E992" s="142"/>
      <c r="F992" s="143"/>
      <c r="G992" s="142"/>
      <c r="H992" s="307">
        <f t="shared" si="116"/>
        <v>334226.88</v>
      </c>
      <c r="I992" s="145"/>
      <c r="J992" s="145"/>
      <c r="K992" s="145"/>
      <c r="L992" s="145">
        <v>334226.88</v>
      </c>
      <c r="M992" s="182"/>
      <c r="N992" s="146"/>
      <c r="O992" s="147"/>
      <c r="P992" s="25"/>
    </row>
    <row r="993" spans="1:16" ht="31.5" hidden="1">
      <c r="A993" s="617"/>
      <c r="B993" s="617"/>
      <c r="C993" s="218" t="s">
        <v>2059</v>
      </c>
      <c r="D993" s="240" t="s">
        <v>2060</v>
      </c>
      <c r="E993" s="142"/>
      <c r="F993" s="143"/>
      <c r="G993" s="142"/>
      <c r="H993" s="307">
        <f t="shared" si="116"/>
        <v>0</v>
      </c>
      <c r="I993" s="145"/>
      <c r="J993" s="145"/>
      <c r="K993" s="145"/>
      <c r="L993" s="145"/>
      <c r="M993" s="182"/>
      <c r="N993" s="146"/>
      <c r="O993" s="147"/>
      <c r="P993" s="25"/>
    </row>
    <row r="994" spans="1:16" ht="47.25" hidden="1">
      <c r="A994" s="617"/>
      <c r="B994" s="617"/>
      <c r="C994" s="218" t="s">
        <v>984</v>
      </c>
      <c r="D994" s="240" t="s">
        <v>188</v>
      </c>
      <c r="E994" s="142"/>
      <c r="F994" s="143"/>
      <c r="G994" s="142"/>
      <c r="H994" s="307">
        <f t="shared" si="116"/>
        <v>0</v>
      </c>
      <c r="I994" s="145"/>
      <c r="J994" s="145"/>
      <c r="K994" s="145"/>
      <c r="L994" s="145"/>
      <c r="M994" s="182"/>
      <c r="N994" s="146"/>
      <c r="O994" s="147"/>
      <c r="P994" s="25"/>
    </row>
    <row r="995" spans="1:16" ht="31.5" hidden="1">
      <c r="A995" s="617"/>
      <c r="B995" s="617"/>
      <c r="C995" s="218" t="s">
        <v>363</v>
      </c>
      <c r="D995" s="240" t="s">
        <v>51</v>
      </c>
      <c r="E995" s="142"/>
      <c r="F995" s="143"/>
      <c r="G995" s="142"/>
      <c r="H995" s="307">
        <f t="shared" si="116"/>
        <v>0</v>
      </c>
      <c r="I995" s="145"/>
      <c r="J995" s="145"/>
      <c r="K995" s="145"/>
      <c r="L995" s="145"/>
      <c r="M995" s="182"/>
      <c r="N995" s="146"/>
      <c r="O995" s="147"/>
      <c r="P995" s="25"/>
    </row>
    <row r="996" spans="1:16" ht="15.75" hidden="1">
      <c r="A996" s="617"/>
      <c r="B996" s="617"/>
      <c r="C996" s="218" t="s">
        <v>52</v>
      </c>
      <c r="D996" s="240" t="s">
        <v>1469</v>
      </c>
      <c r="E996" s="142"/>
      <c r="F996" s="143"/>
      <c r="G996" s="142"/>
      <c r="H996" s="307">
        <f t="shared" si="116"/>
        <v>0</v>
      </c>
      <c r="I996" s="145"/>
      <c r="J996" s="145"/>
      <c r="K996" s="145"/>
      <c r="L996" s="145"/>
      <c r="M996" s="182"/>
      <c r="N996" s="146"/>
      <c r="O996" s="147"/>
      <c r="P996" s="25"/>
    </row>
    <row r="997" spans="1:16" ht="15.75">
      <c r="A997" s="617"/>
      <c r="B997" s="617"/>
      <c r="C997" s="218"/>
      <c r="D997" s="75" t="s">
        <v>867</v>
      </c>
      <c r="E997" s="142"/>
      <c r="F997" s="143"/>
      <c r="G997" s="142"/>
      <c r="H997" s="307">
        <f t="shared" si="116"/>
        <v>779863.12</v>
      </c>
      <c r="I997" s="145"/>
      <c r="J997" s="145"/>
      <c r="K997" s="145"/>
      <c r="L997" s="247">
        <v>779863.12</v>
      </c>
      <c r="M997" s="182"/>
      <c r="N997" s="146"/>
      <c r="O997" s="147"/>
      <c r="P997" s="25"/>
    </row>
    <row r="998" spans="1:16" ht="15.75">
      <c r="A998" s="617"/>
      <c r="B998" s="617"/>
      <c r="C998" s="218"/>
      <c r="D998" s="75" t="s">
        <v>868</v>
      </c>
      <c r="E998" s="142"/>
      <c r="F998" s="143"/>
      <c r="G998" s="142"/>
      <c r="H998" s="307">
        <f t="shared" si="116"/>
        <v>1400000</v>
      </c>
      <c r="I998" s="145"/>
      <c r="J998" s="145"/>
      <c r="K998" s="145"/>
      <c r="L998" s="247">
        <v>1400000</v>
      </c>
      <c r="M998" s="182"/>
      <c r="N998" s="146"/>
      <c r="O998" s="147"/>
      <c r="P998" s="25"/>
    </row>
    <row r="999" spans="1:17" s="30" customFormat="1" ht="31.5">
      <c r="A999" s="617"/>
      <c r="B999" s="617"/>
      <c r="C999" s="621"/>
      <c r="D999" s="225" t="s">
        <v>586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7"/>
      <c r="B1000" s="617"/>
      <c r="C1000" s="622"/>
      <c r="D1000" s="353" t="s">
        <v>1953</v>
      </c>
      <c r="E1000" s="292"/>
      <c r="F1000" s="335"/>
      <c r="G1000" s="292"/>
      <c r="H1000" s="307">
        <f t="shared" si="116"/>
        <v>4697.37</v>
      </c>
      <c r="I1000" s="308"/>
      <c r="J1000" s="308"/>
      <c r="K1000" s="308"/>
      <c r="L1000" s="308">
        <v>4697.37</v>
      </c>
      <c r="M1000" s="309"/>
      <c r="N1000" s="309"/>
      <c r="O1000" s="147"/>
      <c r="P1000" s="25"/>
    </row>
    <row r="1001" spans="1:16" ht="47.25" hidden="1">
      <c r="A1001" s="617"/>
      <c r="B1001" s="617"/>
      <c r="C1001" s="623"/>
      <c r="D1001" s="334" t="s">
        <v>1954</v>
      </c>
      <c r="E1001" s="292"/>
      <c r="F1001" s="335"/>
      <c r="G1001" s="292"/>
      <c r="H1001" s="307">
        <f t="shared" si="116"/>
        <v>0</v>
      </c>
      <c r="I1001" s="308"/>
      <c r="J1001" s="308"/>
      <c r="K1001" s="308"/>
      <c r="L1001" s="308"/>
      <c r="M1001" s="309"/>
      <c r="N1001" s="309"/>
      <c r="O1001" s="147"/>
      <c r="P1001" s="25"/>
    </row>
    <row r="1002" spans="1:16" ht="15.75" hidden="1">
      <c r="A1002" s="617"/>
      <c r="B1002" s="617"/>
      <c r="C1002" s="333" t="s">
        <v>156</v>
      </c>
      <c r="D1002" s="271" t="s">
        <v>157</v>
      </c>
      <c r="E1002" s="292"/>
      <c r="F1002" s="335"/>
      <c r="G1002" s="292"/>
      <c r="H1002" s="307">
        <f t="shared" si="116"/>
        <v>0</v>
      </c>
      <c r="I1002" s="308"/>
      <c r="J1002" s="308"/>
      <c r="K1002" s="308"/>
      <c r="L1002" s="308"/>
      <c r="M1002" s="309"/>
      <c r="N1002" s="309"/>
      <c r="O1002" s="147"/>
      <c r="P1002" s="25"/>
    </row>
    <row r="1003" spans="1:17" s="30" customFormat="1" ht="31.5" hidden="1">
      <c r="A1003" s="617"/>
      <c r="B1003" s="617"/>
      <c r="C1003" s="306"/>
      <c r="D1003" s="225" t="s">
        <v>555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7"/>
      <c r="B1004" s="617"/>
      <c r="C1004" s="306" t="s">
        <v>556</v>
      </c>
      <c r="D1004" s="217" t="s">
        <v>557</v>
      </c>
      <c r="E1004" s="292"/>
      <c r="F1004" s="335"/>
      <c r="G1004" s="292"/>
      <c r="H1004" s="307">
        <f t="shared" si="116"/>
        <v>0</v>
      </c>
      <c r="I1004" s="308"/>
      <c r="J1004" s="308"/>
      <c r="K1004" s="308"/>
      <c r="L1004" s="308"/>
      <c r="M1004" s="294"/>
      <c r="N1004" s="294"/>
      <c r="O1004" s="294"/>
      <c r="P1004" s="47"/>
      <c r="Q1004" s="29"/>
    </row>
    <row r="1005" spans="1:16" ht="47.25" hidden="1">
      <c r="A1005" s="617"/>
      <c r="B1005" s="617"/>
      <c r="C1005" s="306" t="s">
        <v>558</v>
      </c>
      <c r="D1005" s="271" t="s">
        <v>1520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1521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494</v>
      </c>
      <c r="B1008" s="593" t="s">
        <v>1333</v>
      </c>
      <c r="C1008" s="593"/>
      <c r="D1008" s="59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4" t="s">
        <v>1684</v>
      </c>
      <c r="B1009" s="569" t="s">
        <v>1963</v>
      </c>
      <c r="C1009" s="337"/>
      <c r="D1009" s="136" t="s">
        <v>1222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5"/>
      <c r="B1010" s="570"/>
      <c r="C1010" s="338"/>
      <c r="D1010" s="141" t="s">
        <v>916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8"/>
      <c r="B1011" s="561"/>
      <c r="C1011" s="337"/>
      <c r="D1011" s="141" t="s">
        <v>1926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1938</v>
      </c>
      <c r="B1012" s="166" t="s">
        <v>974</v>
      </c>
      <c r="C1012" s="337"/>
      <c r="D1012" s="141" t="s">
        <v>1974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93" t="s">
        <v>1522</v>
      </c>
      <c r="C1014" s="593"/>
      <c r="D1014" s="59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0" t="s">
        <v>625</v>
      </c>
      <c r="B1015" s="569" t="s">
        <v>1224</v>
      </c>
      <c r="C1015" s="195"/>
      <c r="D1015" s="136" t="s">
        <v>1222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67"/>
      <c r="B1016" s="570"/>
      <c r="C1016" s="135" t="s">
        <v>1523</v>
      </c>
      <c r="D1016" s="141" t="s">
        <v>590</v>
      </c>
      <c r="E1016" s="172"/>
      <c r="F1016" s="229"/>
      <c r="G1016" s="172"/>
      <c r="H1016" s="144">
        <f t="shared" si="121"/>
        <v>0</v>
      </c>
      <c r="I1016" s="145"/>
      <c r="J1016" s="145"/>
      <c r="K1016" s="145"/>
      <c r="L1016" s="145"/>
      <c r="M1016" s="146"/>
      <c r="N1016" s="146"/>
      <c r="O1016" s="147"/>
      <c r="P1016" s="25"/>
    </row>
    <row r="1017" spans="1:16" ht="31.5" hidden="1">
      <c r="A1017" s="567"/>
      <c r="B1017" s="570"/>
      <c r="C1017" s="135"/>
      <c r="D1017" s="141" t="s">
        <v>591</v>
      </c>
      <c r="E1017" s="172"/>
      <c r="F1017" s="229"/>
      <c r="G1017" s="172"/>
      <c r="H1017" s="144">
        <f t="shared" si="121"/>
        <v>0</v>
      </c>
      <c r="I1017" s="145"/>
      <c r="J1017" s="145"/>
      <c r="K1017" s="145"/>
      <c r="L1017" s="145"/>
      <c r="M1017" s="146"/>
      <c r="N1017" s="146"/>
      <c r="O1017" s="147"/>
      <c r="P1017" s="25"/>
    </row>
    <row r="1018" spans="1:16" ht="15.75" hidden="1">
      <c r="A1018" s="567"/>
      <c r="B1018" s="570"/>
      <c r="C1018" s="135"/>
      <c r="D1018" s="141" t="s">
        <v>592</v>
      </c>
      <c r="E1018" s="172"/>
      <c r="F1018" s="229"/>
      <c r="G1018" s="172"/>
      <c r="H1018" s="144">
        <f t="shared" si="121"/>
        <v>0</v>
      </c>
      <c r="I1018" s="145"/>
      <c r="J1018" s="145"/>
      <c r="K1018" s="145"/>
      <c r="L1018" s="145"/>
      <c r="M1018" s="146"/>
      <c r="N1018" s="146"/>
      <c r="O1018" s="147"/>
      <c r="P1018" s="25"/>
    </row>
    <row r="1019" spans="1:16" ht="15.75" hidden="1">
      <c r="A1019" s="567"/>
      <c r="B1019" s="570"/>
      <c r="C1019" s="135"/>
      <c r="D1019" s="141" t="s">
        <v>593</v>
      </c>
      <c r="E1019" s="172"/>
      <c r="F1019" s="229"/>
      <c r="G1019" s="172"/>
      <c r="H1019" s="144">
        <f t="shared" si="121"/>
        <v>0</v>
      </c>
      <c r="I1019" s="145"/>
      <c r="J1019" s="145"/>
      <c r="K1019" s="145"/>
      <c r="L1019" s="145"/>
      <c r="M1019" s="146"/>
      <c r="N1019" s="146"/>
      <c r="O1019" s="147"/>
      <c r="P1019" s="25"/>
    </row>
    <row r="1020" spans="1:16" ht="15.75" hidden="1">
      <c r="A1020" s="567"/>
      <c r="B1020" s="570"/>
      <c r="C1020" s="135"/>
      <c r="D1020" s="141" t="s">
        <v>594</v>
      </c>
      <c r="E1020" s="172"/>
      <c r="F1020" s="229"/>
      <c r="G1020" s="172"/>
      <c r="H1020" s="144">
        <f t="shared" si="121"/>
        <v>0</v>
      </c>
      <c r="I1020" s="145"/>
      <c r="J1020" s="145"/>
      <c r="K1020" s="145"/>
      <c r="L1020" s="145"/>
      <c r="M1020" s="146"/>
      <c r="N1020" s="146"/>
      <c r="O1020" s="147"/>
      <c r="P1020" s="25"/>
    </row>
    <row r="1021" spans="1:16" ht="15.75" hidden="1">
      <c r="A1021" s="567"/>
      <c r="B1021" s="570"/>
      <c r="C1021" s="135"/>
      <c r="D1021" s="141"/>
      <c r="E1021" s="172"/>
      <c r="F1021" s="229"/>
      <c r="G1021" s="172"/>
      <c r="H1021" s="144"/>
      <c r="I1021" s="145"/>
      <c r="J1021" s="145"/>
      <c r="K1021" s="145"/>
      <c r="L1021" s="145"/>
      <c r="M1021" s="146"/>
      <c r="N1021" s="146"/>
      <c r="O1021" s="147"/>
      <c r="P1021" s="25"/>
    </row>
    <row r="1022" spans="1:16" ht="15.75" hidden="1">
      <c r="A1022" s="567"/>
      <c r="B1022" s="570"/>
      <c r="C1022" s="135"/>
      <c r="D1022" s="141"/>
      <c r="E1022" s="172"/>
      <c r="F1022" s="229"/>
      <c r="G1022" s="172"/>
      <c r="H1022" s="144"/>
      <c r="I1022" s="145"/>
      <c r="J1022" s="145"/>
      <c r="K1022" s="145"/>
      <c r="L1022" s="145"/>
      <c r="M1022" s="146"/>
      <c r="N1022" s="146"/>
      <c r="O1022" s="147"/>
      <c r="P1022" s="25"/>
    </row>
    <row r="1023" spans="1:16" ht="15.75" hidden="1">
      <c r="A1023" s="567"/>
      <c r="B1023" s="570"/>
      <c r="C1023" s="135"/>
      <c r="D1023" s="141"/>
      <c r="E1023" s="172"/>
      <c r="F1023" s="229"/>
      <c r="G1023" s="172"/>
      <c r="H1023" s="144"/>
      <c r="I1023" s="145"/>
      <c r="J1023" s="145"/>
      <c r="K1023" s="145"/>
      <c r="L1023" s="145"/>
      <c r="M1023" s="146"/>
      <c r="N1023" s="146"/>
      <c r="O1023" s="147"/>
      <c r="P1023" s="25"/>
    </row>
    <row r="1024" spans="1:16" ht="15.75" hidden="1">
      <c r="A1024" s="567"/>
      <c r="B1024" s="570"/>
      <c r="C1024" s="135"/>
      <c r="D1024" s="141"/>
      <c r="E1024" s="172"/>
      <c r="F1024" s="229"/>
      <c r="G1024" s="172"/>
      <c r="H1024" s="144"/>
      <c r="I1024" s="145"/>
      <c r="J1024" s="145"/>
      <c r="K1024" s="145"/>
      <c r="L1024" s="145"/>
      <c r="M1024" s="146"/>
      <c r="N1024" s="146"/>
      <c r="O1024" s="147"/>
      <c r="P1024" s="25"/>
    </row>
    <row r="1025" spans="1:16" ht="15.75" hidden="1">
      <c r="A1025" s="567"/>
      <c r="B1025" s="570"/>
      <c r="C1025" s="135"/>
      <c r="D1025" s="141"/>
      <c r="E1025" s="172"/>
      <c r="F1025" s="229"/>
      <c r="G1025" s="172"/>
      <c r="H1025" s="144"/>
      <c r="I1025" s="145"/>
      <c r="J1025" s="145"/>
      <c r="K1025" s="145"/>
      <c r="L1025" s="145"/>
      <c r="M1025" s="146"/>
      <c r="N1025" s="146"/>
      <c r="O1025" s="147"/>
      <c r="P1025" s="25"/>
    </row>
    <row r="1026" spans="1:16" ht="15.75" hidden="1">
      <c r="A1026" s="567"/>
      <c r="B1026" s="570"/>
      <c r="C1026" s="135"/>
      <c r="D1026" s="141"/>
      <c r="E1026" s="172"/>
      <c r="F1026" s="229"/>
      <c r="G1026" s="172"/>
      <c r="H1026" s="144"/>
      <c r="I1026" s="145"/>
      <c r="J1026" s="145"/>
      <c r="K1026" s="145"/>
      <c r="L1026" s="145"/>
      <c r="M1026" s="146"/>
      <c r="N1026" s="146"/>
      <c r="O1026" s="147"/>
      <c r="P1026" s="25"/>
    </row>
    <row r="1027" spans="1:16" ht="15.75" hidden="1">
      <c r="A1027" s="567"/>
      <c r="B1027" s="570"/>
      <c r="C1027" s="135"/>
      <c r="D1027" s="141"/>
      <c r="E1027" s="172"/>
      <c r="F1027" s="229"/>
      <c r="G1027" s="172"/>
      <c r="H1027" s="144"/>
      <c r="I1027" s="145"/>
      <c r="J1027" s="145"/>
      <c r="K1027" s="145"/>
      <c r="L1027" s="145"/>
      <c r="M1027" s="146"/>
      <c r="N1027" s="146"/>
      <c r="O1027" s="147"/>
      <c r="P1027" s="25"/>
    </row>
    <row r="1028" spans="1:16" ht="15.75" hidden="1">
      <c r="A1028" s="567"/>
      <c r="B1028" s="570"/>
      <c r="C1028" s="135"/>
      <c r="D1028" s="141"/>
      <c r="E1028" s="172"/>
      <c r="F1028" s="229"/>
      <c r="G1028" s="172"/>
      <c r="H1028" s="144"/>
      <c r="I1028" s="145"/>
      <c r="J1028" s="145"/>
      <c r="K1028" s="145"/>
      <c r="L1028" s="145"/>
      <c r="M1028" s="146"/>
      <c r="N1028" s="146"/>
      <c r="O1028" s="147"/>
      <c r="P1028" s="25"/>
    </row>
    <row r="1029" spans="1:16" ht="15.75" hidden="1">
      <c r="A1029" s="567"/>
      <c r="B1029" s="570"/>
      <c r="C1029" s="135" t="s">
        <v>595</v>
      </c>
      <c r="D1029" s="141" t="s">
        <v>596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0"/>
      <c r="B1030" s="561"/>
      <c r="C1030" s="135" t="s">
        <v>35</v>
      </c>
      <c r="D1030" s="141" t="s">
        <v>36</v>
      </c>
      <c r="E1030" s="172"/>
      <c r="F1030" s="229"/>
      <c r="G1030" s="172"/>
      <c r="H1030" s="144">
        <f t="shared" si="124"/>
        <v>0</v>
      </c>
      <c r="I1030" s="145"/>
      <c r="J1030" s="145"/>
      <c r="K1030" s="145"/>
      <c r="L1030" s="145"/>
      <c r="M1030" s="146"/>
      <c r="N1030" s="146"/>
      <c r="O1030" s="147"/>
      <c r="P1030" s="25"/>
    </row>
    <row r="1031" spans="1:17" s="30" customFormat="1" ht="15.75" hidden="1">
      <c r="A1031" s="616">
        <v>150118</v>
      </c>
      <c r="B1031" s="569" t="s">
        <v>1937</v>
      </c>
      <c r="C1031" s="195"/>
      <c r="D1031" s="136" t="s">
        <v>1222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7"/>
      <c r="B1032" s="570"/>
      <c r="C1032" s="135"/>
      <c r="D1032" s="141" t="s">
        <v>720</v>
      </c>
      <c r="E1032" s="172"/>
      <c r="F1032" s="229"/>
      <c r="G1032" s="172"/>
      <c r="H1032" s="144">
        <f t="shared" si="124"/>
        <v>0</v>
      </c>
      <c r="I1032" s="163"/>
      <c r="J1032" s="163"/>
      <c r="K1032" s="163"/>
      <c r="L1032" s="163"/>
      <c r="M1032" s="182"/>
      <c r="N1032" s="182"/>
      <c r="O1032" s="182"/>
      <c r="P1032" s="47"/>
      <c r="Q1032" s="29"/>
    </row>
    <row r="1033" spans="1:17" s="30" customFormat="1" ht="47.25" hidden="1">
      <c r="A1033" s="617"/>
      <c r="B1033" s="570"/>
      <c r="C1033" s="135"/>
      <c r="D1033" s="95" t="s">
        <v>1877</v>
      </c>
      <c r="E1033" s="172"/>
      <c r="F1033" s="229"/>
      <c r="G1033" s="172"/>
      <c r="H1033" s="144">
        <f t="shared" si="124"/>
        <v>0</v>
      </c>
      <c r="I1033" s="163"/>
      <c r="J1033" s="163"/>
      <c r="K1033" s="163"/>
      <c r="L1033" s="163"/>
      <c r="M1033" s="182"/>
      <c r="N1033" s="182"/>
      <c r="O1033" s="182"/>
      <c r="P1033" s="47"/>
      <c r="Q1033" s="29"/>
    </row>
    <row r="1034" spans="1:17" s="30" customFormat="1" ht="31.5" hidden="1">
      <c r="A1034" s="617"/>
      <c r="B1034" s="570"/>
      <c r="C1034" s="135"/>
      <c r="D1034" s="96" t="s">
        <v>1878</v>
      </c>
      <c r="E1034" s="172"/>
      <c r="F1034" s="229"/>
      <c r="G1034" s="172"/>
      <c r="H1034" s="144">
        <f t="shared" si="124"/>
        <v>0</v>
      </c>
      <c r="I1034" s="163"/>
      <c r="J1034" s="163"/>
      <c r="K1034" s="163"/>
      <c r="L1034" s="163"/>
      <c r="M1034" s="182"/>
      <c r="N1034" s="182"/>
      <c r="O1034" s="182"/>
      <c r="P1034" s="47"/>
      <c r="Q1034" s="29"/>
    </row>
    <row r="1035" spans="1:17" s="45" customFormat="1" ht="31.5" hidden="1">
      <c r="A1035" s="624"/>
      <c r="B1035" s="561"/>
      <c r="C1035" s="135" t="s">
        <v>1879</v>
      </c>
      <c r="D1035" s="141" t="s">
        <v>1880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0" t="s">
        <v>1332</v>
      </c>
      <c r="B1036" s="569" t="s">
        <v>1334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67"/>
      <c r="B1037" s="570"/>
      <c r="C1037" s="135" t="s">
        <v>1881</v>
      </c>
      <c r="D1037" s="225" t="s">
        <v>1882</v>
      </c>
      <c r="E1037" s="172"/>
      <c r="F1037" s="229"/>
      <c r="G1037" s="172"/>
      <c r="H1037" s="169">
        <f t="shared" si="124"/>
        <v>0</v>
      </c>
      <c r="I1037" s="163"/>
      <c r="J1037" s="163"/>
      <c r="K1037" s="163"/>
      <c r="L1037" s="163"/>
      <c r="M1037" s="182"/>
      <c r="N1037" s="182"/>
      <c r="O1037" s="183"/>
      <c r="P1037" s="47"/>
      <c r="Q1037" s="29"/>
    </row>
    <row r="1038" spans="1:17" s="30" customFormat="1" ht="31.5" hidden="1">
      <c r="A1038" s="560"/>
      <c r="B1038" s="561"/>
      <c r="C1038" s="135"/>
      <c r="D1038" s="225" t="s">
        <v>1883</v>
      </c>
      <c r="E1038" s="172"/>
      <c r="F1038" s="229"/>
      <c r="G1038" s="172"/>
      <c r="H1038" s="169">
        <f t="shared" si="124"/>
        <v>0</v>
      </c>
      <c r="I1038" s="163"/>
      <c r="J1038" s="163"/>
      <c r="K1038" s="163"/>
      <c r="L1038" s="163"/>
      <c r="M1038" s="182"/>
      <c r="N1038" s="182"/>
      <c r="O1038" s="183"/>
      <c r="P1038" s="47"/>
      <c r="Q1038" s="29"/>
    </row>
    <row r="1039" spans="1:63" s="28" customFormat="1" ht="15.75" hidden="1">
      <c r="A1039" s="590" t="s">
        <v>1215</v>
      </c>
      <c r="B1039" s="569" t="s">
        <v>975</v>
      </c>
      <c r="C1039" s="267"/>
      <c r="D1039" s="168" t="s">
        <v>2030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0"/>
      <c r="B1040" s="561"/>
      <c r="C1040" s="266" t="s">
        <v>1881</v>
      </c>
      <c r="D1040" s="271" t="s">
        <v>2031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494</v>
      </c>
      <c r="B1042" s="593" t="s">
        <v>1333</v>
      </c>
      <c r="C1042" s="593"/>
      <c r="D1042" s="59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5" t="s">
        <v>625</v>
      </c>
      <c r="B1043" s="592" t="s">
        <v>1224</v>
      </c>
      <c r="C1043" s="195"/>
      <c r="D1043" s="216" t="s">
        <v>1222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5"/>
      <c r="B1044" s="592"/>
      <c r="C1044" s="148" t="s">
        <v>35</v>
      </c>
      <c r="D1044" s="141" t="s">
        <v>36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974</v>
      </c>
      <c r="C1045" s="167" t="s">
        <v>2032</v>
      </c>
      <c r="D1045" s="168" t="s">
        <v>1158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8" t="s">
        <v>1159</v>
      </c>
      <c r="B1047" s="628"/>
      <c r="C1047" s="628"/>
      <c r="D1047" s="628"/>
      <c r="E1047" s="628"/>
      <c r="F1047" s="628"/>
      <c r="G1047" s="62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691" sqref="Z69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57" t="s">
        <v>2033</v>
      </c>
      <c r="B1" s="557"/>
      <c r="C1" s="557"/>
      <c r="D1" s="557"/>
      <c r="E1" s="557"/>
      <c r="F1" s="557"/>
      <c r="G1" s="557"/>
      <c r="H1" s="557"/>
      <c r="I1" s="557"/>
      <c r="J1" s="557"/>
      <c r="K1" s="557"/>
      <c r="L1" s="557"/>
      <c r="M1" s="557"/>
    </row>
    <row r="2" spans="1:13" ht="18.75" hidden="1">
      <c r="A2" s="111"/>
      <c r="B2" s="111"/>
      <c r="C2" s="112"/>
      <c r="D2" s="113"/>
      <c r="E2" s="111"/>
      <c r="F2" s="111"/>
      <c r="G2" s="111"/>
      <c r="H2" s="414"/>
      <c r="I2" s="390" t="s">
        <v>1898</v>
      </c>
      <c r="J2" s="115"/>
      <c r="K2" s="388"/>
      <c r="L2" s="115"/>
      <c r="M2" s="117"/>
    </row>
    <row r="3" spans="1:26" ht="18.75" customHeight="1">
      <c r="A3" s="111"/>
      <c r="B3" s="675"/>
      <c r="C3" s="675"/>
      <c r="D3" s="675"/>
      <c r="E3" s="675"/>
      <c r="F3" s="675"/>
      <c r="G3" s="675"/>
      <c r="H3" s="675"/>
      <c r="I3" s="440"/>
      <c r="J3" s="115"/>
      <c r="K3" s="388"/>
      <c r="L3" s="115"/>
      <c r="M3" s="117"/>
      <c r="Z3" s="441"/>
    </row>
    <row r="4" spans="1:26" ht="56.25">
      <c r="A4" s="478" t="s">
        <v>217</v>
      </c>
      <c r="B4" s="660" t="s">
        <v>1163</v>
      </c>
      <c r="C4" s="660"/>
      <c r="D4" s="660"/>
      <c r="E4" s="660"/>
      <c r="F4" s="660"/>
      <c r="G4" s="660"/>
      <c r="H4" s="660"/>
      <c r="I4" s="477" t="s">
        <v>1164</v>
      </c>
      <c r="J4" s="477"/>
      <c r="K4" s="170"/>
      <c r="L4" s="477"/>
      <c r="M4" s="478"/>
      <c r="N4" s="402" t="s">
        <v>115</v>
      </c>
      <c r="O4" s="403" t="s">
        <v>116</v>
      </c>
      <c r="P4" s="404" t="s">
        <v>117</v>
      </c>
      <c r="Q4" s="404" t="s">
        <v>118</v>
      </c>
      <c r="R4" s="404" t="s">
        <v>119</v>
      </c>
      <c r="S4" s="404" t="s">
        <v>120</v>
      </c>
      <c r="T4" s="404" t="s">
        <v>121</v>
      </c>
      <c r="U4" s="404" t="s">
        <v>122</v>
      </c>
      <c r="V4" s="404" t="s">
        <v>123</v>
      </c>
      <c r="W4" s="404" t="s">
        <v>124</v>
      </c>
      <c r="X4" s="404" t="s">
        <v>1093</v>
      </c>
      <c r="Y4" s="404" t="s">
        <v>1094</v>
      </c>
      <c r="Z4" s="481" t="s">
        <v>423</v>
      </c>
    </row>
    <row r="5" spans="1:26" ht="36.75" customHeight="1">
      <c r="A5" s="398">
        <v>31030000</v>
      </c>
      <c r="B5" s="676" t="s">
        <v>1415</v>
      </c>
      <c r="C5" s="676"/>
      <c r="D5" s="676"/>
      <c r="E5" s="676"/>
      <c r="F5" s="676"/>
      <c r="G5" s="676"/>
      <c r="H5" s="67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f>
        <v>1756711.72</v>
      </c>
    </row>
    <row r="6" spans="1:26" ht="18.75" customHeight="1">
      <c r="A6" s="398">
        <v>33000000</v>
      </c>
      <c r="B6" s="676" t="s">
        <v>1416</v>
      </c>
      <c r="C6" s="676"/>
      <c r="D6" s="676"/>
      <c r="E6" s="676"/>
      <c r="F6" s="676"/>
      <c r="G6" s="676"/>
      <c r="H6" s="67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77" t="s">
        <v>1553</v>
      </c>
      <c r="C7" s="677"/>
      <c r="D7" s="677"/>
      <c r="E7" s="677"/>
      <c r="F7" s="677"/>
      <c r="G7" s="677"/>
      <c r="H7" s="67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f>
        <v>321674.12</v>
      </c>
    </row>
    <row r="8" spans="1:26" ht="18.75" customHeight="1">
      <c r="A8" s="400">
        <v>18050000</v>
      </c>
      <c r="B8" s="677" t="s">
        <v>1554</v>
      </c>
      <c r="C8" s="677"/>
      <c r="D8" s="677"/>
      <c r="E8" s="677"/>
      <c r="F8" s="677"/>
      <c r="G8" s="677"/>
      <c r="H8" s="67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f>
        <v>62563386.33</v>
      </c>
    </row>
    <row r="9" spans="1:28" ht="18.75" customHeight="1">
      <c r="A9" s="401">
        <v>24170000</v>
      </c>
      <c r="B9" s="676" t="s">
        <v>114</v>
      </c>
      <c r="C9" s="676"/>
      <c r="D9" s="676"/>
      <c r="E9" s="676"/>
      <c r="F9" s="676"/>
      <c r="G9" s="676"/>
      <c r="H9" s="67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f>
        <v>1321814.51</v>
      </c>
      <c r="AB9" s="573"/>
    </row>
    <row r="10" spans="1:62" s="459" customFormat="1" ht="18.75" customHeight="1">
      <c r="A10" s="458"/>
      <c r="B10" s="661" t="s">
        <v>1165</v>
      </c>
      <c r="C10" s="661"/>
      <c r="D10" s="661"/>
      <c r="E10" s="661"/>
      <c r="F10" s="661"/>
      <c r="G10" s="661"/>
      <c r="H10" s="66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68607084.41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2" t="s">
        <v>588</v>
      </c>
      <c r="C11" s="662"/>
      <c r="D11" s="662"/>
      <c r="E11" s="662"/>
      <c r="F11" s="662"/>
      <c r="G11" s="662"/>
      <c r="H11" s="662"/>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1" t="s">
        <v>587</v>
      </c>
      <c r="C12" s="661"/>
      <c r="D12" s="661"/>
      <c r="E12" s="661"/>
      <c r="F12" s="661"/>
      <c r="G12" s="661"/>
      <c r="H12" s="66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68843655.11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78" t="s">
        <v>589</v>
      </c>
      <c r="C13" s="678"/>
      <c r="D13" s="678"/>
      <c r="E13" s="678"/>
      <c r="F13" s="678"/>
      <c r="G13" s="678"/>
      <c r="H13" s="67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79" t="s">
        <v>425</v>
      </c>
      <c r="C14" s="679"/>
      <c r="D14" s="679"/>
      <c r="E14" s="679"/>
      <c r="F14" s="679"/>
      <c r="G14" s="679"/>
      <c r="H14" s="679"/>
      <c r="I14" s="123">
        <f>I13+Z12-Z1112-1148.08</f>
        <v>114642793.07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833</v>
      </c>
      <c r="B16" s="118" t="s">
        <v>834</v>
      </c>
      <c r="C16" s="558" t="s">
        <v>1843</v>
      </c>
      <c r="D16" s="660" t="s">
        <v>835</v>
      </c>
      <c r="E16" s="559" t="s">
        <v>1534</v>
      </c>
      <c r="F16" s="559" t="s">
        <v>1746</v>
      </c>
      <c r="G16" s="559" t="s">
        <v>697</v>
      </c>
      <c r="H16" s="667" t="s">
        <v>1457</v>
      </c>
      <c r="I16" s="663" t="s">
        <v>698</v>
      </c>
      <c r="J16" s="542" t="s">
        <v>699</v>
      </c>
      <c r="K16" s="542"/>
      <c r="L16" s="542"/>
      <c r="M16" s="542"/>
      <c r="N16" s="680" t="s">
        <v>1149</v>
      </c>
      <c r="O16" s="681"/>
      <c r="P16" s="681"/>
      <c r="Q16" s="681"/>
      <c r="R16" s="681"/>
      <c r="S16" s="681"/>
      <c r="T16" s="681"/>
      <c r="U16" s="681"/>
      <c r="V16" s="681"/>
      <c r="W16" s="681"/>
      <c r="X16" s="681"/>
      <c r="Y16" s="682"/>
      <c r="Z16" s="674" t="s">
        <v>424</v>
      </c>
      <c r="AA16" s="674" t="s">
        <v>216</v>
      </c>
      <c r="AB16" s="40"/>
      <c r="AC16" s="652"/>
      <c r="AD16" s="650" t="s">
        <v>698</v>
      </c>
      <c r="AE16" s="650" t="s">
        <v>1687</v>
      </c>
      <c r="AF16" s="650" t="s">
        <v>1688</v>
      </c>
      <c r="AG16" s="650" t="s">
        <v>1689</v>
      </c>
      <c r="AH16" s="650" t="s">
        <v>1690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700</v>
      </c>
      <c r="B17" s="118" t="s">
        <v>1206</v>
      </c>
      <c r="C17" s="558"/>
      <c r="D17" s="660"/>
      <c r="E17" s="559"/>
      <c r="F17" s="559"/>
      <c r="G17" s="559"/>
      <c r="H17" s="667"/>
      <c r="I17" s="663"/>
      <c r="J17" s="121" t="s">
        <v>701</v>
      </c>
      <c r="K17" s="389" t="s">
        <v>703</v>
      </c>
      <c r="L17" s="123" t="s">
        <v>704</v>
      </c>
      <c r="M17" s="124" t="s">
        <v>705</v>
      </c>
      <c r="N17" s="402" t="s">
        <v>115</v>
      </c>
      <c r="O17" s="403" t="s">
        <v>116</v>
      </c>
      <c r="P17" s="404" t="s">
        <v>117</v>
      </c>
      <c r="Q17" s="404" t="s">
        <v>118</v>
      </c>
      <c r="R17" s="404" t="s">
        <v>119</v>
      </c>
      <c r="S17" s="404" t="s">
        <v>120</v>
      </c>
      <c r="T17" s="404" t="s">
        <v>121</v>
      </c>
      <c r="U17" s="404" t="s">
        <v>122</v>
      </c>
      <c r="V17" s="404" t="s">
        <v>123</v>
      </c>
      <c r="W17" s="404" t="s">
        <v>124</v>
      </c>
      <c r="X17" s="404" t="s">
        <v>1093</v>
      </c>
      <c r="Y17" s="404" t="s">
        <v>1094</v>
      </c>
      <c r="Z17" s="674"/>
      <c r="AA17" s="674"/>
      <c r="AB17" s="40"/>
      <c r="AC17" s="653"/>
      <c r="AD17" s="651"/>
      <c r="AE17" s="651"/>
      <c r="AF17" s="651"/>
      <c r="AG17" s="651"/>
      <c r="AH17" s="65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1207</v>
      </c>
      <c r="B19" s="552" t="s">
        <v>708</v>
      </c>
      <c r="C19" s="552"/>
      <c r="D19" s="552"/>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5" t="s">
        <v>625</v>
      </c>
      <c r="B20" s="592" t="s">
        <v>709</v>
      </c>
      <c r="C20" s="135"/>
      <c r="D20" s="136" t="s">
        <v>1222</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5"/>
      <c r="B21" s="592"/>
      <c r="C21" s="135" t="s">
        <v>1223</v>
      </c>
      <c r="D21" s="141" t="s">
        <v>235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5"/>
      <c r="B22" s="592"/>
      <c r="C22" s="135" t="s">
        <v>236</v>
      </c>
      <c r="D22" s="141" t="s">
        <v>237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5"/>
      <c r="B23" s="592"/>
      <c r="C23" s="135" t="s">
        <v>238</v>
      </c>
      <c r="D23" s="141" t="s">
        <v>239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5"/>
      <c r="B24" s="592"/>
      <c r="C24" s="135" t="s">
        <v>240</v>
      </c>
      <c r="D24" s="141" t="s">
        <v>412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5"/>
      <c r="B25" s="592"/>
      <c r="C25" s="135" t="s">
        <v>413</v>
      </c>
      <c r="D25" s="141" t="s">
        <v>414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5"/>
      <c r="B26" s="592"/>
      <c r="C26" s="135" t="s">
        <v>415</v>
      </c>
      <c r="D26" s="141" t="s">
        <v>416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5"/>
      <c r="B27" s="592"/>
      <c r="C27" s="135" t="s">
        <v>417</v>
      </c>
      <c r="D27" s="141" t="s">
        <v>1919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65"/>
      <c r="B28" s="592"/>
      <c r="C28" s="135"/>
      <c r="D28" s="141" t="s">
        <v>331</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65"/>
      <c r="B29" s="592"/>
      <c r="C29" s="148" t="s">
        <v>1369</v>
      </c>
      <c r="D29" s="141" t="s">
        <v>953</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65"/>
      <c r="B30" s="592"/>
      <c r="C30" s="148" t="s">
        <v>954</v>
      </c>
      <c r="D30" s="141" t="s">
        <v>1204</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65"/>
      <c r="B31" s="592"/>
      <c r="C31" s="148" t="s">
        <v>1205</v>
      </c>
      <c r="D31" s="141" t="s">
        <v>1096</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65"/>
      <c r="B32" s="592"/>
      <c r="C32" s="148" t="s">
        <v>1097</v>
      </c>
      <c r="D32" s="141" t="s">
        <v>1950</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65"/>
      <c r="B33" s="592"/>
      <c r="C33" s="148" t="s">
        <v>1951</v>
      </c>
      <c r="D33" s="141" t="s">
        <v>1424</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5"/>
      <c r="B34" s="592"/>
      <c r="C34" s="148" t="s">
        <v>1425</v>
      </c>
      <c r="D34" s="141" t="s">
        <v>1426</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65"/>
      <c r="B35" s="592"/>
      <c r="C35" s="149" t="s">
        <v>201</v>
      </c>
      <c r="D35" s="150" t="s">
        <v>202</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65"/>
      <c r="B36" s="592"/>
      <c r="C36" s="149"/>
      <c r="D36" s="150" t="s">
        <v>203</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65"/>
      <c r="B37" s="592"/>
      <c r="C37" s="149"/>
      <c r="D37" s="150" t="s">
        <v>869</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65"/>
      <c r="B38" s="592"/>
      <c r="C38" s="149"/>
      <c r="D38" s="150" t="s">
        <v>574</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65"/>
      <c r="B39" s="592"/>
      <c r="C39" s="149"/>
      <c r="D39" s="150" t="s">
        <v>1640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65"/>
      <c r="B40" s="592"/>
      <c r="C40" s="149"/>
      <c r="D40" s="150" t="s">
        <v>1952</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65"/>
      <c r="B41" s="592"/>
      <c r="C41" s="149"/>
      <c r="D41" s="14" t="s">
        <v>1928</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841</v>
      </c>
      <c r="AF41" s="509"/>
      <c r="AG41" s="509"/>
      <c r="AH41" s="509"/>
    </row>
    <row r="42" spans="1:34" s="30" customFormat="1" ht="31.5">
      <c r="A42" s="565"/>
      <c r="B42" s="592"/>
      <c r="C42" s="149"/>
      <c r="D42" s="14" t="s">
        <v>1929</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65"/>
      <c r="B43" s="592"/>
      <c r="C43" s="149"/>
      <c r="D43" s="14" t="s">
        <v>918</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65"/>
      <c r="B44" s="592"/>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5"/>
      <c r="B45" s="592"/>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5"/>
      <c r="B46" s="592"/>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5"/>
      <c r="B47" s="592"/>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5"/>
      <c r="B48" s="592"/>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5"/>
      <c r="B49" s="592"/>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5"/>
      <c r="B50" s="592"/>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65"/>
      <c r="B51" s="592"/>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4"/>
      <c r="B52" s="664"/>
      <c r="C52" s="149" t="s">
        <v>1922</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65" t="s">
        <v>1834</v>
      </c>
      <c r="B53" s="554" t="s">
        <v>1680</v>
      </c>
      <c r="C53" s="148"/>
      <c r="D53" s="33" t="s">
        <v>66</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4"/>
      <c r="B54" s="664"/>
      <c r="C54" s="148"/>
      <c r="D54" s="141" t="s">
        <v>67</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71">
        <v>110502</v>
      </c>
      <c r="B55" s="563" t="s">
        <v>1842</v>
      </c>
      <c r="C55" s="148"/>
      <c r="D55" s="136" t="s">
        <v>1222</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65"/>
      <c r="B56" s="665"/>
      <c r="C56" s="148"/>
      <c r="D56" s="136" t="s">
        <v>1524</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65"/>
      <c r="B57" s="665"/>
      <c r="C57" s="148"/>
      <c r="D57" s="141" t="s">
        <v>919</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66"/>
      <c r="B58" s="666"/>
      <c r="C58" s="148" t="s">
        <v>1526</v>
      </c>
      <c r="D58" s="141" t="s">
        <v>1527</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65" t="s">
        <v>1213</v>
      </c>
      <c r="B59" s="592" t="s">
        <v>1214</v>
      </c>
      <c r="C59" s="148"/>
      <c r="D59" s="136" t="s">
        <v>1222</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65"/>
      <c r="B60" s="592"/>
      <c r="C60" s="148" t="s">
        <v>1528</v>
      </c>
      <c r="D60" s="141" t="s">
        <v>1529</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65"/>
      <c r="B61" s="592"/>
      <c r="C61" s="148" t="s">
        <v>1530</v>
      </c>
      <c r="D61" s="141" t="s">
        <v>1531</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1334</v>
      </c>
      <c r="C62" s="167"/>
      <c r="D62" s="168" t="s">
        <v>535</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69">
        <v>250404</v>
      </c>
      <c r="B63" s="569" t="s">
        <v>1965</v>
      </c>
      <c r="C63" s="167"/>
      <c r="D63" s="168" t="s">
        <v>1222</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70"/>
      <c r="B64" s="570"/>
      <c r="C64" s="135"/>
      <c r="D64" s="136" t="s">
        <v>12</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70"/>
      <c r="B65" s="570"/>
      <c r="C65" s="135" t="s">
        <v>13</v>
      </c>
      <c r="D65" s="141" t="s">
        <v>2049</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70"/>
      <c r="B66" s="570"/>
      <c r="C66" s="167" t="s">
        <v>2050</v>
      </c>
      <c r="D66" s="141" t="s">
        <v>67</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70"/>
      <c r="B67" s="570"/>
      <c r="C67" s="167"/>
      <c r="D67" s="136" t="s">
        <v>2027</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70"/>
      <c r="B68" s="570"/>
      <c r="C68" s="167"/>
      <c r="D68" s="141" t="s">
        <v>581</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70"/>
      <c r="B69" s="570"/>
      <c r="C69" s="175" t="s">
        <v>2050</v>
      </c>
      <c r="D69" s="141" t="s">
        <v>67</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70"/>
      <c r="B70" s="570"/>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70"/>
      <c r="B71" s="570"/>
      <c r="C71" s="167"/>
      <c r="D71" s="196" t="s">
        <v>1575</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70"/>
      <c r="B72" s="570"/>
      <c r="C72" s="167"/>
      <c r="D72" s="13" t="s">
        <v>1576</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70"/>
      <c r="B73" s="570"/>
      <c r="C73" s="167"/>
      <c r="D73" s="13" t="s">
        <v>2023</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70"/>
      <c r="B74" s="570"/>
      <c r="C74" s="167" t="s">
        <v>636</v>
      </c>
      <c r="D74" s="141" t="s">
        <v>637</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70"/>
      <c r="B75" s="570"/>
      <c r="C75" s="167" t="s">
        <v>638</v>
      </c>
      <c r="D75" s="141" t="s">
        <v>639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70"/>
      <c r="B76" s="570"/>
      <c r="C76" s="167" t="s">
        <v>640</v>
      </c>
      <c r="D76" s="141" t="s">
        <v>641</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61"/>
      <c r="B77" s="561"/>
      <c r="C77" s="167"/>
      <c r="D77" s="196" t="s">
        <v>1219</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488</v>
      </c>
      <c r="B79" s="549" t="s">
        <v>642</v>
      </c>
      <c r="C79" s="550"/>
      <c r="D79" s="551"/>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59" t="s">
        <v>625</v>
      </c>
      <c r="B80" s="554" t="s">
        <v>709</v>
      </c>
      <c r="C80" s="184"/>
      <c r="D80" s="136" t="s">
        <v>643</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59"/>
      <c r="B81" s="554"/>
      <c r="C81" s="167"/>
      <c r="D81" s="242" t="s">
        <v>1589</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59"/>
      <c r="B82" s="554"/>
      <c r="C82" s="167"/>
      <c r="D82" s="242" t="s">
        <v>332</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59"/>
      <c r="B83" s="554"/>
      <c r="C83" s="167"/>
      <c r="D83" s="242" t="s">
        <v>871</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544" t="s">
        <v>1215</v>
      </c>
      <c r="B84" s="563" t="s">
        <v>1965</v>
      </c>
      <c r="C84" s="167"/>
      <c r="D84" s="526" t="s">
        <v>643</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29"/>
      <c r="B85" s="553"/>
      <c r="C85" s="167"/>
      <c r="D85" s="527" t="s">
        <v>1219</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1993</v>
      </c>
      <c r="B87" s="552" t="s">
        <v>519</v>
      </c>
      <c r="C87" s="552"/>
      <c r="D87" s="552"/>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90" t="s">
        <v>1834</v>
      </c>
      <c r="B88" s="563" t="s">
        <v>1680</v>
      </c>
      <c r="C88" s="148"/>
      <c r="D88" s="33" t="s">
        <v>66</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54"/>
      <c r="B89" s="654"/>
      <c r="C89" s="175" t="s">
        <v>2050</v>
      </c>
      <c r="D89" s="141" t="s">
        <v>67</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489</v>
      </c>
      <c r="B92" s="552" t="s">
        <v>1563</v>
      </c>
      <c r="C92" s="552"/>
      <c r="D92" s="552"/>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8840879.34</v>
      </c>
      <c r="AA92" s="407">
        <f t="shared" si="12"/>
        <v>18569431.84</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65" t="s">
        <v>625</v>
      </c>
      <c r="B93" s="592" t="s">
        <v>709</v>
      </c>
      <c r="C93" s="195"/>
      <c r="D93" s="136" t="s">
        <v>1222</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65"/>
      <c r="B94" s="592"/>
      <c r="C94" s="135" t="s">
        <v>1564</v>
      </c>
      <c r="D94" s="141" t="s">
        <v>1532</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65"/>
      <c r="B95" s="592"/>
      <c r="C95" s="135"/>
      <c r="D95" s="141" t="s">
        <v>32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65"/>
      <c r="B96" s="592"/>
      <c r="C96" s="135"/>
      <c r="D96" s="141" t="s">
        <v>33</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65"/>
      <c r="B97" s="592"/>
      <c r="C97" s="135"/>
      <c r="D97" s="141" t="s">
        <v>34</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65"/>
      <c r="B98" s="592"/>
      <c r="C98" s="135" t="s">
        <v>35</v>
      </c>
      <c r="D98" s="141" t="s">
        <v>1590</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48</v>
      </c>
      <c r="B99" s="166" t="s">
        <v>49</v>
      </c>
      <c r="C99" s="167"/>
      <c r="D99" s="196" t="s">
        <v>1686</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4325628.52</v>
      </c>
      <c r="AA99" s="407">
        <f t="shared" si="12"/>
        <v>12651017.37</v>
      </c>
      <c r="AC99" s="59"/>
      <c r="AD99" s="514"/>
      <c r="AE99" s="509"/>
      <c r="AF99" s="509"/>
      <c r="AG99" s="509"/>
      <c r="AH99" s="509"/>
    </row>
    <row r="100" spans="1:34" ht="15.75">
      <c r="A100" s="590" t="s">
        <v>50</v>
      </c>
      <c r="B100" s="569" t="s">
        <v>1892</v>
      </c>
      <c r="C100" s="167"/>
      <c r="D100" s="136" t="s">
        <v>643</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67"/>
      <c r="B101" s="570"/>
      <c r="C101" s="167" t="s">
        <v>14</v>
      </c>
      <c r="D101" s="141" t="s">
        <v>15</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67"/>
      <c r="B102" s="570"/>
      <c r="C102" s="546" t="s">
        <v>16</v>
      </c>
      <c r="D102" s="141" t="s">
        <v>874</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67"/>
      <c r="B103" s="570"/>
      <c r="C103" s="547"/>
      <c r="D103" s="198" t="s">
        <v>875</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67"/>
      <c r="B104" s="570"/>
      <c r="C104" s="548"/>
      <c r="D104" s="198" t="s">
        <v>876</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67"/>
      <c r="B105" s="570"/>
      <c r="C105" s="546" t="s">
        <v>1566</v>
      </c>
      <c r="D105" s="141" t="s">
        <v>1567</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67"/>
      <c r="B106" s="570"/>
      <c r="C106" s="547"/>
      <c r="D106" s="206" t="s">
        <v>1568</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67"/>
      <c r="B107" s="570"/>
      <c r="C107" s="548"/>
      <c r="D107" s="206" t="s">
        <v>1569</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67"/>
      <c r="B108" s="570"/>
      <c r="C108" s="167" t="s">
        <v>1226</v>
      </c>
      <c r="D108" s="141" t="s">
        <v>1227</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67"/>
      <c r="B109" s="570"/>
      <c r="C109" s="546" t="s">
        <v>1228</v>
      </c>
      <c r="D109" s="141" t="s">
        <v>627</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67"/>
      <c r="B110" s="570"/>
      <c r="C110" s="547"/>
      <c r="D110" s="198" t="s">
        <v>628</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67"/>
      <c r="B111" s="570"/>
      <c r="C111" s="547"/>
      <c r="D111" s="198" t="s">
        <v>629</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67"/>
      <c r="B112" s="570"/>
      <c r="C112" s="547"/>
      <c r="D112" s="198" t="s">
        <v>630</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67"/>
      <c r="B113" s="570"/>
      <c r="C113" s="548"/>
      <c r="D113" s="198" t="s">
        <v>631</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67"/>
      <c r="B114" s="570"/>
      <c r="C114" s="167" t="s">
        <v>632</v>
      </c>
      <c r="D114" s="208" t="s">
        <v>70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67"/>
      <c r="B115" s="570"/>
      <c r="C115" s="167" t="s">
        <v>71</v>
      </c>
      <c r="D115" s="208" t="s">
        <v>1476</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67"/>
      <c r="B116" s="570"/>
      <c r="C116" s="167" t="s">
        <v>1477</v>
      </c>
      <c r="D116" s="208" t="s">
        <v>1478</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67"/>
      <c r="B117" s="570"/>
      <c r="C117" s="167" t="s">
        <v>1479</v>
      </c>
      <c r="D117" s="210" t="s">
        <v>1480</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67"/>
      <c r="B118" s="570"/>
      <c r="C118" s="167" t="s">
        <v>1481</v>
      </c>
      <c r="D118" s="13" t="s">
        <v>1482</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67"/>
      <c r="B119" s="570"/>
      <c r="C119" s="546" t="s">
        <v>1483</v>
      </c>
      <c r="D119" s="13" t="s">
        <v>528</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67"/>
      <c r="B120" s="570"/>
      <c r="C120" s="547"/>
      <c r="D120" s="346" t="s">
        <v>529</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67"/>
      <c r="B121" s="570"/>
      <c r="C121" s="547"/>
      <c r="D121" s="346" t="s">
        <v>530</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67"/>
      <c r="B122" s="570"/>
      <c r="C122" s="547"/>
      <c r="D122" s="346" t="s">
        <v>531</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67"/>
      <c r="B123" s="570"/>
      <c r="C123" s="547"/>
      <c r="D123" s="346" t="s">
        <v>532</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67"/>
      <c r="B124" s="570"/>
      <c r="C124" s="547"/>
      <c r="D124" s="346" t="s">
        <v>877</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67"/>
      <c r="B125" s="570"/>
      <c r="C125" s="547"/>
      <c r="D125" s="50" t="s">
        <v>878</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67"/>
      <c r="B126" s="570"/>
      <c r="C126" s="547"/>
      <c r="D126" s="50" t="s">
        <v>879</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67"/>
      <c r="B127" s="570"/>
      <c r="C127" s="548"/>
      <c r="D127" s="50" t="s">
        <v>880</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67"/>
      <c r="B128" s="570"/>
      <c r="C128" s="546" t="s">
        <v>881</v>
      </c>
      <c r="D128" s="13" t="s">
        <v>882</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67"/>
      <c r="B129" s="570"/>
      <c r="C129" s="547"/>
      <c r="D129" s="346" t="s">
        <v>1858</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67"/>
      <c r="B130" s="570"/>
      <c r="C130" s="547"/>
      <c r="D130" s="346" t="s">
        <v>1240</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67"/>
      <c r="B131" s="570"/>
      <c r="C131" s="547"/>
      <c r="D131" s="346" t="s">
        <v>1241</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67"/>
      <c r="B132" s="570"/>
      <c r="C132" s="548"/>
      <c r="D132" s="50" t="s">
        <v>1242</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67"/>
      <c r="B133" s="570"/>
      <c r="C133" s="205"/>
      <c r="D133" s="13" t="s">
        <v>1243</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67"/>
      <c r="B134" s="570"/>
      <c r="C134" s="167" t="s">
        <v>1244</v>
      </c>
      <c r="D134" s="13" t="s">
        <v>644</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67"/>
      <c r="B135" s="570"/>
      <c r="C135" s="167" t="s">
        <v>645</v>
      </c>
      <c r="D135" s="13" t="s">
        <v>1497</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67"/>
      <c r="B136" s="570"/>
      <c r="C136" s="167" t="s">
        <v>1498</v>
      </c>
      <c r="D136" s="13" t="s">
        <v>1499</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67"/>
      <c r="B137" s="570"/>
      <c r="C137" s="167"/>
      <c r="D137" s="13" t="s">
        <v>1500</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67"/>
      <c r="B138" s="570"/>
      <c r="C138" s="167"/>
      <c r="D138" s="13" t="s">
        <v>1117</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67"/>
      <c r="B139" s="570"/>
      <c r="C139" s="167"/>
      <c r="D139" s="358" t="s">
        <v>1591</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67"/>
      <c r="B140" s="570"/>
      <c r="C140" s="244"/>
      <c r="D140" s="385" t="s">
        <v>1592</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1073</v>
      </c>
      <c r="AG140" s="510" t="s">
        <v>1071</v>
      </c>
      <c r="AH140" s="510"/>
    </row>
    <row r="141" spans="1:34" s="64" customFormat="1" ht="15.75">
      <c r="A141" s="567"/>
      <c r="B141" s="570"/>
      <c r="C141" s="244"/>
      <c r="D141" s="385" t="s">
        <v>1593</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1074</v>
      </c>
      <c r="AG141" s="510" t="s">
        <v>1071</v>
      </c>
      <c r="AH141" s="510"/>
    </row>
    <row r="142" spans="1:34" s="64" customFormat="1" ht="15.75">
      <c r="A142" s="567"/>
      <c r="B142" s="570"/>
      <c r="C142" s="244"/>
      <c r="D142" s="385" t="s">
        <v>1594</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1075</v>
      </c>
      <c r="AG142" s="510" t="s">
        <v>1071</v>
      </c>
      <c r="AH142" s="510"/>
    </row>
    <row r="143" spans="1:34" s="64" customFormat="1" ht="15.75">
      <c r="A143" s="567"/>
      <c r="B143" s="570"/>
      <c r="C143" s="244"/>
      <c r="D143" s="385" t="s">
        <v>1595</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1076</v>
      </c>
      <c r="AG143" s="510" t="s">
        <v>1071</v>
      </c>
      <c r="AH143" s="510"/>
    </row>
    <row r="144" spans="1:34" s="64" customFormat="1" ht="15.75">
      <c r="A144" s="567"/>
      <c r="B144" s="570"/>
      <c r="C144" s="244"/>
      <c r="D144" s="385" t="s">
        <v>1596</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1077</v>
      </c>
      <c r="AG144" s="510" t="s">
        <v>1071</v>
      </c>
      <c r="AH144" s="510"/>
    </row>
    <row r="145" spans="1:34" s="64" customFormat="1" ht="15.75">
      <c r="A145" s="567"/>
      <c r="B145" s="570"/>
      <c r="C145" s="244"/>
      <c r="D145" s="385" t="s">
        <v>1597</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1078</v>
      </c>
      <c r="AG145" s="510" t="s">
        <v>1071</v>
      </c>
      <c r="AH145" s="510"/>
    </row>
    <row r="146" spans="1:34" ht="15.75">
      <c r="A146" s="567"/>
      <c r="B146" s="570"/>
      <c r="C146" s="167"/>
      <c r="D146" s="359" t="s">
        <v>133</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1072</v>
      </c>
    </row>
    <row r="147" spans="1:34" ht="31.5">
      <c r="A147" s="567"/>
      <c r="B147" s="570"/>
      <c r="C147" s="167"/>
      <c r="D147" s="359" t="s">
        <v>1537</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67"/>
      <c r="B148" s="570"/>
      <c r="C148" s="167"/>
      <c r="D148" s="359" t="s">
        <v>1179</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1072</v>
      </c>
    </row>
    <row r="149" spans="1:34" ht="15.75">
      <c r="A149" s="567"/>
      <c r="B149" s="570"/>
      <c r="C149" s="167"/>
      <c r="D149" s="13" t="s">
        <v>528</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67"/>
      <c r="B150" s="570"/>
      <c r="C150" s="244"/>
      <c r="D150" s="346" t="s">
        <v>134</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1079</v>
      </c>
      <c r="AG150" s="510" t="s">
        <v>1080</v>
      </c>
      <c r="AH150" s="510"/>
    </row>
    <row r="151" spans="1:34" s="64" customFormat="1" ht="15.75">
      <c r="A151" s="567"/>
      <c r="B151" s="570"/>
      <c r="C151" s="244"/>
      <c r="D151" s="346" t="s">
        <v>531</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1081</v>
      </c>
      <c r="AG151" s="510" t="s">
        <v>1080</v>
      </c>
      <c r="AH151" s="510"/>
    </row>
    <row r="152" spans="1:34" s="64" customFormat="1" ht="15.75">
      <c r="A152" s="567"/>
      <c r="B152" s="570"/>
      <c r="C152" s="244"/>
      <c r="D152" s="346" t="s">
        <v>135</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1082</v>
      </c>
      <c r="AG152" s="510" t="s">
        <v>1080</v>
      </c>
      <c r="AH152" s="510"/>
    </row>
    <row r="153" spans="1:34" ht="31.5">
      <c r="A153" s="567"/>
      <c r="B153" s="570"/>
      <c r="C153" s="167"/>
      <c r="D153" s="358" t="s">
        <v>136</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1083</v>
      </c>
      <c r="AG153" s="507" t="s">
        <v>1071</v>
      </c>
      <c r="AH153" s="508"/>
    </row>
    <row r="154" spans="1:34" ht="15.75">
      <c r="A154" s="567"/>
      <c r="B154" s="570"/>
      <c r="C154" s="167"/>
      <c r="D154" s="13" t="s">
        <v>882</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67"/>
      <c r="B155" s="570"/>
      <c r="C155" s="244"/>
      <c r="D155" s="346" t="s">
        <v>137</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1084</v>
      </c>
      <c r="AG155" s="510" t="s">
        <v>1080</v>
      </c>
      <c r="AH155" s="510"/>
    </row>
    <row r="156" spans="1:34" s="64" customFormat="1" ht="15.75">
      <c r="A156" s="567"/>
      <c r="B156" s="570"/>
      <c r="C156" s="244"/>
      <c r="D156" s="346" t="s">
        <v>138</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1085</v>
      </c>
      <c r="AG156" s="510" t="s">
        <v>1080</v>
      </c>
      <c r="AH156" s="510"/>
    </row>
    <row r="157" spans="1:34" s="64" customFormat="1" ht="15.75">
      <c r="A157" s="567"/>
      <c r="B157" s="570"/>
      <c r="C157" s="244"/>
      <c r="D157" s="346" t="s">
        <v>139</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67"/>
      <c r="B158" s="570"/>
      <c r="C158" s="167"/>
      <c r="D158" s="360" t="s">
        <v>1856</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736</v>
      </c>
      <c r="AC158" s="499"/>
      <c r="AD158" s="513">
        <v>305327</v>
      </c>
      <c r="AE158" s="508"/>
      <c r="AF158" s="508"/>
      <c r="AG158" s="508"/>
      <c r="AH158" s="508"/>
    </row>
    <row r="159" spans="1:34" ht="31.5">
      <c r="A159" s="567"/>
      <c r="B159" s="570"/>
      <c r="C159" s="167"/>
      <c r="D159" s="359" t="s">
        <v>1857</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67"/>
      <c r="B160" s="570"/>
      <c r="C160" s="167"/>
      <c r="D160" s="14" t="s">
        <v>1675</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1086</v>
      </c>
      <c r="AG160" s="507" t="s">
        <v>1080</v>
      </c>
      <c r="AH160" s="508"/>
    </row>
    <row r="161" spans="1:34" ht="31.5">
      <c r="A161" s="567"/>
      <c r="B161" s="570"/>
      <c r="C161" s="167"/>
      <c r="D161" s="14" t="s">
        <v>927</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1086</v>
      </c>
      <c r="AG161" s="507" t="s">
        <v>1080</v>
      </c>
      <c r="AH161" s="508"/>
    </row>
    <row r="162" spans="1:34" ht="15.75">
      <c r="A162" s="567"/>
      <c r="B162" s="570"/>
      <c r="C162" s="167"/>
      <c r="D162" s="13" t="s">
        <v>928</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67"/>
      <c r="B163" s="570"/>
      <c r="C163" s="244"/>
      <c r="D163" s="346" t="s">
        <v>929</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1014</v>
      </c>
      <c r="AG163" s="510" t="s">
        <v>1071</v>
      </c>
      <c r="AH163" s="510"/>
    </row>
    <row r="164" spans="1:34" s="64" customFormat="1" ht="15.75">
      <c r="A164" s="567"/>
      <c r="B164" s="570"/>
      <c r="C164" s="244"/>
      <c r="D164" s="346" t="s">
        <v>930</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1015</v>
      </c>
      <c r="AG164" s="510" t="s">
        <v>1071</v>
      </c>
      <c r="AH164" s="510"/>
    </row>
    <row r="165" spans="1:34" s="64" customFormat="1" ht="15.75">
      <c r="A165" s="567"/>
      <c r="B165" s="570"/>
      <c r="C165" s="244"/>
      <c r="D165" s="346" t="s">
        <v>931</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1016</v>
      </c>
      <c r="AG165" s="510" t="s">
        <v>1071</v>
      </c>
      <c r="AH165" s="510"/>
    </row>
    <row r="166" spans="1:34" s="64" customFormat="1" ht="15.75">
      <c r="A166" s="567"/>
      <c r="B166" s="570"/>
      <c r="C166" s="244"/>
      <c r="D166" s="346" t="s">
        <v>631</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1017</v>
      </c>
      <c r="AG166" s="510" t="s">
        <v>1071</v>
      </c>
      <c r="AH166" s="510"/>
    </row>
    <row r="167" spans="1:34" s="64" customFormat="1" ht="15.75">
      <c r="A167" s="567"/>
      <c r="B167" s="570"/>
      <c r="C167" s="244"/>
      <c r="D167" s="346" t="s">
        <v>1597</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1018</v>
      </c>
      <c r="AG167" s="510" t="s">
        <v>1071</v>
      </c>
      <c r="AH167" s="510"/>
    </row>
    <row r="168" spans="1:34" s="64" customFormat="1" ht="15.75">
      <c r="A168" s="567"/>
      <c r="B168" s="570"/>
      <c r="C168" s="244"/>
      <c r="D168" s="346" t="s">
        <v>932</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1019</v>
      </c>
      <c r="AG168" s="510" t="s">
        <v>1071</v>
      </c>
      <c r="AH168" s="510"/>
    </row>
    <row r="169" spans="1:34" s="64" customFormat="1" ht="15.75">
      <c r="A169" s="567"/>
      <c r="B169" s="570"/>
      <c r="C169" s="244"/>
      <c r="D169" s="346" t="s">
        <v>1569</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1020</v>
      </c>
      <c r="AG169" s="510" t="s">
        <v>1071</v>
      </c>
      <c r="AH169" s="510"/>
    </row>
    <row r="170" spans="1:34" s="64" customFormat="1" ht="15.75">
      <c r="A170" s="567"/>
      <c r="B170" s="570"/>
      <c r="C170" s="244"/>
      <c r="D170" s="346" t="s">
        <v>933</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1021</v>
      </c>
      <c r="AG170" s="510" t="s">
        <v>1071</v>
      </c>
      <c r="AH170" s="510"/>
    </row>
    <row r="171" spans="1:34" s="64" customFormat="1" ht="15.75">
      <c r="A171" s="567"/>
      <c r="B171" s="570"/>
      <c r="C171" s="244"/>
      <c r="D171" s="346" t="s">
        <v>1593</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1022</v>
      </c>
      <c r="AG171" s="510" t="s">
        <v>1071</v>
      </c>
      <c r="AH171" s="510"/>
    </row>
    <row r="172" spans="1:34" s="64" customFormat="1" ht="15.75">
      <c r="A172" s="567"/>
      <c r="B172" s="570"/>
      <c r="C172" s="244"/>
      <c r="D172" s="346" t="s">
        <v>934</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1023</v>
      </c>
      <c r="AG172" s="510" t="s">
        <v>1071</v>
      </c>
      <c r="AH172" s="510"/>
    </row>
    <row r="173" spans="1:34" s="64" customFormat="1" ht="15.75">
      <c r="A173" s="567"/>
      <c r="B173" s="570"/>
      <c r="C173" s="244"/>
      <c r="D173" s="346" t="s">
        <v>935</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1024</v>
      </c>
      <c r="AG173" s="510" t="s">
        <v>1071</v>
      </c>
      <c r="AH173" s="510"/>
    </row>
    <row r="174" spans="1:34" s="40" customFormat="1" ht="31.5">
      <c r="A174" s="567"/>
      <c r="B174" s="570"/>
      <c r="C174" s="167"/>
      <c r="D174" s="13" t="s">
        <v>259</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1025</v>
      </c>
      <c r="AG174" s="507" t="s">
        <v>1026</v>
      </c>
      <c r="AH174" s="507"/>
    </row>
    <row r="175" spans="1:34" s="45" customFormat="1" ht="15.75">
      <c r="A175" s="567"/>
      <c r="B175" s="570"/>
      <c r="C175" s="167"/>
      <c r="D175" s="361" t="s">
        <v>140</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1027</v>
      </c>
      <c r="AG175" s="507" t="s">
        <v>1026</v>
      </c>
      <c r="AH175" s="508"/>
    </row>
    <row r="176" spans="1:62" s="54" customFormat="1" ht="17.25" customHeight="1">
      <c r="A176" s="565" t="s">
        <v>1893</v>
      </c>
      <c r="B176" s="592" t="s">
        <v>1656</v>
      </c>
      <c r="C176" s="195"/>
      <c r="D176" s="136" t="s">
        <v>1657</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3079513.53</v>
      </c>
      <c r="AA176" s="407">
        <f t="shared" si="19"/>
        <v>9531906.7</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65"/>
      <c r="B177" s="592"/>
      <c r="C177" s="212" t="s">
        <v>16</v>
      </c>
      <c r="D177" s="141" t="s">
        <v>1658</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65"/>
      <c r="B178" s="592"/>
      <c r="C178" s="212" t="s">
        <v>14</v>
      </c>
      <c r="D178" s="141" t="s">
        <v>1535</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65"/>
      <c r="B179" s="592"/>
      <c r="C179" s="588" t="s">
        <v>881</v>
      </c>
      <c r="D179" s="141" t="s">
        <v>1659</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65"/>
      <c r="B180" s="592"/>
      <c r="C180" s="539"/>
      <c r="D180" s="347" t="s">
        <v>1660</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65"/>
      <c r="B181" s="592"/>
      <c r="C181" s="539"/>
      <c r="D181" s="347" t="s">
        <v>775</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65"/>
      <c r="B182" s="592"/>
      <c r="C182" s="539"/>
      <c r="D182" s="347" t="s">
        <v>776</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65"/>
      <c r="B183" s="592"/>
      <c r="C183" s="539"/>
      <c r="D183" s="347" t="s">
        <v>777</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65"/>
      <c r="B184" s="592"/>
      <c r="C184" s="539"/>
      <c r="D184" s="347" t="s">
        <v>778</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65"/>
      <c r="B185" s="592"/>
      <c r="C185" s="539"/>
      <c r="D185" s="198" t="s">
        <v>779</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65"/>
      <c r="B186" s="592"/>
      <c r="C186" s="539"/>
      <c r="D186" s="198" t="s">
        <v>780</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65"/>
      <c r="B187" s="592"/>
      <c r="C187" s="589"/>
      <c r="D187" s="198" t="s">
        <v>781</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65"/>
      <c r="B188" s="592"/>
      <c r="C188" s="588" t="s">
        <v>782</v>
      </c>
      <c r="D188" s="141" t="s">
        <v>783</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65"/>
      <c r="B189" s="592"/>
      <c r="C189" s="539"/>
      <c r="D189" s="198" t="s">
        <v>784</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65"/>
      <c r="B190" s="592"/>
      <c r="C190" s="539"/>
      <c r="D190" s="198" t="s">
        <v>785</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65"/>
      <c r="B191" s="592"/>
      <c r="C191" s="539"/>
      <c r="D191" s="198" t="s">
        <v>786</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65"/>
      <c r="B192" s="592"/>
      <c r="C192" s="589"/>
      <c r="D192" s="198" t="s">
        <v>787</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65"/>
      <c r="B193" s="592"/>
      <c r="C193" s="212" t="s">
        <v>1228</v>
      </c>
      <c r="D193" s="208" t="s">
        <v>1458</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65"/>
      <c r="B194" s="592"/>
      <c r="C194" s="212" t="s">
        <v>1459</v>
      </c>
      <c r="D194" s="208" t="s">
        <v>1460</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65"/>
      <c r="B195" s="592"/>
      <c r="C195" s="212" t="s">
        <v>1461</v>
      </c>
      <c r="D195" s="208" t="s">
        <v>1462</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65"/>
      <c r="B196" s="592"/>
      <c r="C196" s="588" t="s">
        <v>1463</v>
      </c>
      <c r="D196" s="208" t="s">
        <v>1464</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65"/>
      <c r="B197" s="592"/>
      <c r="C197" s="539"/>
      <c r="D197" s="348" t="s">
        <v>1465</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65"/>
      <c r="B198" s="592"/>
      <c r="C198" s="539"/>
      <c r="D198" s="348" t="s">
        <v>1466</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65"/>
      <c r="B199" s="592"/>
      <c r="C199" s="589"/>
      <c r="D199" s="348" t="s">
        <v>1467</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65"/>
      <c r="B200" s="592"/>
      <c r="C200" s="212" t="s">
        <v>1468</v>
      </c>
      <c r="D200" s="208" t="s">
        <v>1570</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65"/>
      <c r="B201" s="592"/>
      <c r="C201" s="212" t="s">
        <v>1571</v>
      </c>
      <c r="D201" s="208" t="s">
        <v>400</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65"/>
      <c r="B202" s="592"/>
      <c r="C202" s="212" t="s">
        <v>401</v>
      </c>
      <c r="D202" s="208" t="s">
        <v>1923</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65"/>
      <c r="B203" s="592"/>
      <c r="C203" s="212" t="s">
        <v>1639</v>
      </c>
      <c r="D203" s="208" t="s">
        <v>691</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65"/>
      <c r="B204" s="592"/>
      <c r="C204" s="212" t="s">
        <v>692</v>
      </c>
      <c r="D204" s="208" t="s">
        <v>1664</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65"/>
      <c r="B205" s="592"/>
      <c r="C205" s="588" t="s">
        <v>1665</v>
      </c>
      <c r="D205" s="208" t="s">
        <v>1695</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65"/>
      <c r="B206" s="592"/>
      <c r="C206" s="539"/>
      <c r="D206" s="213" t="s">
        <v>1696</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65"/>
      <c r="B207" s="592"/>
      <c r="C207" s="589"/>
      <c r="D207" s="213" t="s">
        <v>1697</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65"/>
      <c r="B208" s="592"/>
      <c r="C208" s="212" t="s">
        <v>402</v>
      </c>
      <c r="D208" s="208" t="s">
        <v>172</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65"/>
      <c r="B209" s="592"/>
      <c r="C209" s="212" t="s">
        <v>173</v>
      </c>
      <c r="D209" s="208" t="s">
        <v>1715</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65"/>
      <c r="B210" s="592"/>
      <c r="C210" s="212" t="s">
        <v>1716</v>
      </c>
      <c r="D210" s="208" t="s">
        <v>2018</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65"/>
      <c r="B211" s="592"/>
      <c r="C211" s="212" t="s">
        <v>2019</v>
      </c>
      <c r="D211" s="208" t="s">
        <v>947</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65"/>
      <c r="B212" s="592"/>
      <c r="C212" s="212" t="s">
        <v>948</v>
      </c>
      <c r="D212" s="141" t="s">
        <v>949</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65"/>
      <c r="B213" s="592"/>
      <c r="C213" s="212" t="s">
        <v>950</v>
      </c>
      <c r="D213" s="141" t="s">
        <v>1370</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65"/>
      <c r="B214" s="592"/>
      <c r="C214" s="212" t="s">
        <v>1924</v>
      </c>
      <c r="D214" s="141" t="s">
        <v>1925</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65"/>
      <c r="B215" s="592"/>
      <c r="C215" s="212" t="s">
        <v>1906</v>
      </c>
      <c r="D215" s="141" t="s">
        <v>21</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65"/>
      <c r="B216" s="592"/>
      <c r="C216" s="588" t="s">
        <v>1483</v>
      </c>
      <c r="D216" s="141" t="s">
        <v>22</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65"/>
      <c r="B217" s="592"/>
      <c r="C217" s="539"/>
      <c r="D217" s="347" t="s">
        <v>23</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65"/>
      <c r="B218" s="592"/>
      <c r="C218" s="539"/>
      <c r="D218" s="347" t="s">
        <v>24</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65"/>
      <c r="B219" s="592"/>
      <c r="C219" s="539"/>
      <c r="D219" s="347" t="s">
        <v>25</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65"/>
      <c r="B220" s="592"/>
      <c r="C220" s="589"/>
      <c r="D220" s="347" t="s">
        <v>26</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65"/>
      <c r="B221" s="592"/>
      <c r="C221" s="212" t="s">
        <v>27</v>
      </c>
      <c r="D221" s="141" t="s">
        <v>28</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65"/>
      <c r="B222" s="592"/>
      <c r="C222" s="212" t="s">
        <v>29</v>
      </c>
      <c r="D222" s="141" t="s">
        <v>30</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65"/>
      <c r="B223" s="592"/>
      <c r="C223" s="212" t="s">
        <v>31</v>
      </c>
      <c r="D223" s="141" t="s">
        <v>1455</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65"/>
      <c r="B224" s="592"/>
      <c r="C224" s="212" t="s">
        <v>1456</v>
      </c>
      <c r="D224" s="141" t="s">
        <v>1100</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65"/>
      <c r="B225" s="592"/>
      <c r="C225" s="212" t="s">
        <v>1101</v>
      </c>
      <c r="D225" s="141" t="s">
        <v>1102</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65"/>
      <c r="B226" s="592"/>
      <c r="C226" s="212" t="s">
        <v>1103</v>
      </c>
      <c r="D226" s="141" t="s">
        <v>1353</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65"/>
      <c r="B227" s="592"/>
      <c r="C227" s="212" t="s">
        <v>1354</v>
      </c>
      <c r="D227" s="141" t="s">
        <v>1355</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65"/>
      <c r="B228" s="592"/>
      <c r="C228" s="212" t="s">
        <v>1356</v>
      </c>
      <c r="D228" s="141" t="s">
        <v>1357</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65"/>
      <c r="B229" s="592"/>
      <c r="C229" s="212" t="s">
        <v>1358</v>
      </c>
      <c r="D229" s="141" t="s">
        <v>1359</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65"/>
      <c r="B230" s="592"/>
      <c r="C230" s="212"/>
      <c r="D230" s="141" t="s">
        <v>894</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65"/>
      <c r="B231" s="592"/>
      <c r="C231" s="212" t="s">
        <v>895</v>
      </c>
      <c r="D231" s="141" t="s">
        <v>896</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65"/>
      <c r="B232" s="592"/>
      <c r="C232" s="588" t="s">
        <v>897</v>
      </c>
      <c r="D232" s="141" t="s">
        <v>898</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65"/>
      <c r="B233" s="592"/>
      <c r="C233" s="668"/>
      <c r="D233" s="206" t="s">
        <v>899</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65"/>
      <c r="B234" s="592"/>
      <c r="C234" s="668"/>
      <c r="D234" s="206" t="s">
        <v>900</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65"/>
      <c r="B235" s="592"/>
      <c r="C235" s="668"/>
      <c r="D235" s="206" t="s">
        <v>901</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65"/>
      <c r="B236" s="592"/>
      <c r="C236" s="668"/>
      <c r="D236" s="206" t="s">
        <v>902</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65"/>
      <c r="B237" s="592"/>
      <c r="C237" s="668"/>
      <c r="D237" s="206" t="s">
        <v>903</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65"/>
      <c r="B238" s="592"/>
      <c r="C238" s="668"/>
      <c r="D238" s="206" t="s">
        <v>904</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65"/>
      <c r="B239" s="592"/>
      <c r="C239" s="668"/>
      <c r="D239" s="206" t="s">
        <v>905</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65"/>
      <c r="B240" s="592"/>
      <c r="C240" s="668"/>
      <c r="D240" s="206" t="s">
        <v>906</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65"/>
      <c r="B241" s="592"/>
      <c r="C241" s="668"/>
      <c r="D241" s="206" t="s">
        <v>907</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65"/>
      <c r="B242" s="592"/>
      <c r="C242" s="668"/>
      <c r="D242" s="206" t="s">
        <v>908</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65"/>
      <c r="B243" s="592"/>
      <c r="C243" s="668"/>
      <c r="D243" s="206" t="s">
        <v>909</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65"/>
      <c r="B244" s="592"/>
      <c r="C244" s="668"/>
      <c r="D244" s="141" t="s">
        <v>750</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65"/>
      <c r="B245" s="592"/>
      <c r="C245" s="668"/>
      <c r="D245" s="198" t="s">
        <v>751</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65"/>
      <c r="B246" s="592"/>
      <c r="C246" s="668"/>
      <c r="D246" s="198" t="s">
        <v>752</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65"/>
      <c r="B247" s="592"/>
      <c r="C247" s="668"/>
      <c r="D247" s="198" t="s">
        <v>753</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65"/>
      <c r="B248" s="592"/>
      <c r="C248" s="668"/>
      <c r="D248" s="198" t="s">
        <v>754</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65"/>
      <c r="B249" s="592"/>
      <c r="C249" s="668"/>
      <c r="D249" s="198" t="s">
        <v>755</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65"/>
      <c r="B250" s="592"/>
      <c r="C250" s="668"/>
      <c r="D250" s="198" t="s">
        <v>756</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65"/>
      <c r="B251" s="592"/>
      <c r="C251" s="668"/>
      <c r="D251" s="198" t="s">
        <v>757</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65"/>
      <c r="B252" s="592"/>
      <c r="C252" s="668"/>
      <c r="D252" s="198" t="s">
        <v>1644</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65"/>
      <c r="B253" s="592"/>
      <c r="C253" s="668"/>
      <c r="D253" s="198" t="s">
        <v>805</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65"/>
      <c r="B254" s="592"/>
      <c r="C254" s="668"/>
      <c r="D254" s="198" t="s">
        <v>806</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65"/>
      <c r="B255" s="592"/>
      <c r="C255" s="669"/>
      <c r="D255" s="198" t="s">
        <v>807</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65"/>
      <c r="B256" s="592"/>
      <c r="C256" s="212" t="s">
        <v>808</v>
      </c>
      <c r="D256" s="141" t="s">
        <v>809</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65"/>
      <c r="B257" s="592"/>
      <c r="C257" s="212"/>
      <c r="D257" s="141" t="s">
        <v>1561</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65"/>
      <c r="B258" s="592"/>
      <c r="C258" s="212"/>
      <c r="D258" s="141" t="s">
        <v>128</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65"/>
      <c r="B259" s="592"/>
      <c r="C259" s="212"/>
      <c r="D259" s="141" t="s">
        <v>129</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65"/>
      <c r="B260" s="592"/>
      <c r="C260" s="212"/>
      <c r="D260" s="358" t="s">
        <v>141</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1028</v>
      </c>
      <c r="AG260" s="506" t="s">
        <v>1080</v>
      </c>
      <c r="AH260" s="506"/>
    </row>
    <row r="261" spans="1:34" s="362" customFormat="1" ht="31.5">
      <c r="A261" s="565"/>
      <c r="B261" s="592"/>
      <c r="C261" s="212"/>
      <c r="D261" s="363" t="s">
        <v>142</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1029</v>
      </c>
      <c r="AG261" s="506" t="s">
        <v>1080</v>
      </c>
      <c r="AH261" s="506"/>
    </row>
    <row r="262" spans="1:34" s="362" customFormat="1" ht="31.5">
      <c r="A262" s="565"/>
      <c r="B262" s="592"/>
      <c r="C262" s="212"/>
      <c r="D262" s="358" t="s">
        <v>143</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65"/>
      <c r="B263" s="592"/>
      <c r="C263" s="364"/>
      <c r="D263" s="365" t="s">
        <v>144</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1030</v>
      </c>
      <c r="AG263" s="506" t="s">
        <v>1071</v>
      </c>
      <c r="AH263" s="511"/>
    </row>
    <row r="264" spans="1:34" s="366" customFormat="1" ht="15.75">
      <c r="A264" s="565"/>
      <c r="B264" s="592"/>
      <c r="C264" s="364"/>
      <c r="D264" s="365" t="s">
        <v>145</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1031</v>
      </c>
      <c r="AG264" s="511" t="s">
        <v>1071</v>
      </c>
      <c r="AH264" s="511"/>
    </row>
    <row r="265" spans="1:34" s="362" customFormat="1" ht="47.25">
      <c r="A265" s="565"/>
      <c r="B265" s="592"/>
      <c r="C265" s="212"/>
      <c r="D265" s="367" t="s">
        <v>1972</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1032</v>
      </c>
      <c r="AG265" s="506" t="s">
        <v>1071</v>
      </c>
      <c r="AH265" s="506"/>
    </row>
    <row r="266" spans="1:34" s="362" customFormat="1" ht="31.5">
      <c r="A266" s="565"/>
      <c r="B266" s="592"/>
      <c r="C266" s="212"/>
      <c r="D266" s="367" t="s">
        <v>1538</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65"/>
      <c r="B267" s="592"/>
      <c r="C267" s="212"/>
      <c r="D267" s="359" t="s">
        <v>1335</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1033</v>
      </c>
      <c r="AG267" s="506" t="s">
        <v>1071</v>
      </c>
      <c r="AH267" s="506"/>
    </row>
    <row r="268" spans="1:34" s="362" customFormat="1" ht="31.5">
      <c r="A268" s="565"/>
      <c r="B268" s="592"/>
      <c r="C268" s="212"/>
      <c r="D268" s="359" t="s">
        <v>1540</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65"/>
      <c r="B269" s="592"/>
      <c r="C269" s="212"/>
      <c r="D269" s="359" t="s">
        <v>1539</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65"/>
      <c r="B270" s="592"/>
      <c r="C270" s="212"/>
      <c r="D270" s="359" t="s">
        <v>1011</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1034</v>
      </c>
      <c r="AG270" s="506" t="s">
        <v>1071</v>
      </c>
      <c r="AH270" s="506"/>
    </row>
    <row r="271" spans="1:34" s="362" customFormat="1" ht="47.25" hidden="1">
      <c r="A271" s="565"/>
      <c r="B271" s="592"/>
      <c r="C271" s="212"/>
      <c r="D271" s="359" t="s">
        <v>936</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65"/>
      <c r="B272" s="592"/>
      <c r="C272" s="212"/>
      <c r="D272" s="361" t="s">
        <v>1659</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65"/>
      <c r="B273" s="592"/>
      <c r="C273" s="364"/>
      <c r="D273" s="385" t="s">
        <v>980</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1035</v>
      </c>
      <c r="AG273" s="511" t="s">
        <v>1080</v>
      </c>
      <c r="AH273" s="511"/>
    </row>
    <row r="274" spans="1:34" s="366" customFormat="1" ht="15.75">
      <c r="A274" s="565"/>
      <c r="B274" s="592"/>
      <c r="C274" s="364"/>
      <c r="D274" s="385" t="s">
        <v>981</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1036</v>
      </c>
      <c r="AG274" s="511" t="s">
        <v>1071</v>
      </c>
      <c r="AH274" s="511"/>
    </row>
    <row r="275" spans="1:34" s="366" customFormat="1" ht="15.75">
      <c r="A275" s="565"/>
      <c r="B275" s="592"/>
      <c r="C275" s="364"/>
      <c r="D275" s="385" t="s">
        <v>982</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1037</v>
      </c>
      <c r="AG275" s="511" t="s">
        <v>1080</v>
      </c>
      <c r="AH275" s="511"/>
    </row>
    <row r="276" spans="1:34" s="366" customFormat="1" ht="15.75">
      <c r="A276" s="565"/>
      <c r="B276" s="592"/>
      <c r="C276" s="364"/>
      <c r="D276" s="385" t="s">
        <v>780</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1038</v>
      </c>
      <c r="AG276" s="511" t="s">
        <v>1080</v>
      </c>
      <c r="AH276" s="511"/>
    </row>
    <row r="277" spans="1:34" s="366" customFormat="1" ht="15.75">
      <c r="A277" s="565"/>
      <c r="B277" s="592"/>
      <c r="C277" s="364"/>
      <c r="D277" s="385" t="s">
        <v>983</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1039</v>
      </c>
      <c r="AG277" s="511" t="s">
        <v>1071</v>
      </c>
      <c r="AH277" s="511"/>
    </row>
    <row r="278" spans="1:34" s="366" customFormat="1" ht="15.75">
      <c r="A278" s="565"/>
      <c r="B278" s="592"/>
      <c r="C278" s="364"/>
      <c r="D278" s="385" t="s">
        <v>781</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1040</v>
      </c>
      <c r="AG278" s="511" t="s">
        <v>1080</v>
      </c>
      <c r="AH278" s="511"/>
    </row>
    <row r="279" spans="1:34" s="362" customFormat="1" ht="31.5">
      <c r="A279" s="565"/>
      <c r="B279" s="592"/>
      <c r="C279" s="212"/>
      <c r="D279" s="358" t="s">
        <v>1850</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150587.75</v>
      </c>
      <c r="AA279" s="407">
        <f t="shared" si="30"/>
        <v>803092.25</v>
      </c>
      <c r="AC279" s="501"/>
      <c r="AD279" s="517"/>
      <c r="AE279" s="506"/>
      <c r="AF279" s="506"/>
      <c r="AG279" s="506"/>
      <c r="AH279" s="506"/>
    </row>
    <row r="280" spans="1:34" s="366" customFormat="1" ht="15.75">
      <c r="A280" s="565"/>
      <c r="B280" s="592"/>
      <c r="C280" s="364"/>
      <c r="D280" s="386" t="s">
        <v>1851</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1041</v>
      </c>
      <c r="AG280" s="511" t="s">
        <v>1071</v>
      </c>
      <c r="AH280" s="511"/>
    </row>
    <row r="281" spans="1:34" s="366" customFormat="1" ht="15.75">
      <c r="A281" s="565"/>
      <c r="B281" s="592"/>
      <c r="C281" s="364"/>
      <c r="D281" s="386" t="s">
        <v>1852</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1042</v>
      </c>
      <c r="AG281" s="511" t="s">
        <v>1080</v>
      </c>
      <c r="AH281" s="511"/>
    </row>
    <row r="282" spans="1:34" s="366" customFormat="1" ht="15.75">
      <c r="A282" s="565"/>
      <c r="B282" s="592"/>
      <c r="C282" s="364"/>
      <c r="D282" s="386" t="s">
        <v>1853</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1043</v>
      </c>
      <c r="AG282" s="511" t="s">
        <v>1080</v>
      </c>
      <c r="AH282" s="511"/>
    </row>
    <row r="283" spans="1:34" s="366" customFormat="1" ht="15.75">
      <c r="A283" s="565"/>
      <c r="B283" s="592"/>
      <c r="C283" s="364"/>
      <c r="D283" s="386" t="s">
        <v>1886</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1044</v>
      </c>
      <c r="AG283" s="511" t="s">
        <v>1071</v>
      </c>
      <c r="AH283" s="511"/>
    </row>
    <row r="284" spans="1:34" s="362" customFormat="1" ht="31.5">
      <c r="A284" s="565"/>
      <c r="B284" s="592"/>
      <c r="C284" s="212"/>
      <c r="D284" s="358" t="s">
        <v>376</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1045</v>
      </c>
      <c r="AG284" s="506" t="s">
        <v>1071</v>
      </c>
      <c r="AH284" s="506"/>
    </row>
    <row r="285" spans="1:34" s="362" customFormat="1" ht="31.5">
      <c r="A285" s="565"/>
      <c r="B285" s="592"/>
      <c r="C285" s="212"/>
      <c r="D285" s="14" t="s">
        <v>360</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1046</v>
      </c>
      <c r="AG285" s="506" t="s">
        <v>1080</v>
      </c>
      <c r="AH285" s="506"/>
    </row>
    <row r="286" spans="1:34" s="362" customFormat="1" ht="31.5">
      <c r="A286" s="565"/>
      <c r="B286" s="592"/>
      <c r="C286" s="212"/>
      <c r="D286" s="14" t="s">
        <v>361</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273</v>
      </c>
      <c r="AG286" s="506" t="s">
        <v>1080</v>
      </c>
      <c r="AH286" s="506"/>
    </row>
    <row r="287" spans="1:34" s="362" customFormat="1" ht="31.5">
      <c r="A287" s="565"/>
      <c r="B287" s="592"/>
      <c r="C287" s="212"/>
      <c r="D287" s="358" t="s">
        <v>1708</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274</v>
      </c>
      <c r="AG287" s="506" t="s">
        <v>1080</v>
      </c>
      <c r="AH287" s="506"/>
    </row>
    <row r="288" spans="1:34" s="362" customFormat="1" ht="31.5">
      <c r="A288" s="565"/>
      <c r="B288" s="592"/>
      <c r="C288" s="212"/>
      <c r="D288" s="358" t="s">
        <v>1709</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275</v>
      </c>
      <c r="AG288" s="506" t="s">
        <v>1071</v>
      </c>
      <c r="AH288" s="506"/>
    </row>
    <row r="289" spans="1:34" s="362" customFormat="1" ht="15.75">
      <c r="A289" s="565"/>
      <c r="B289" s="592"/>
      <c r="C289" s="212"/>
      <c r="D289" s="358" t="s">
        <v>1710</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30">
      <c r="A290" s="565"/>
      <c r="B290" s="592"/>
      <c r="C290" s="364"/>
      <c r="D290" s="386" t="s">
        <v>1711</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276</v>
      </c>
      <c r="AG290" s="511" t="s">
        <v>1080</v>
      </c>
      <c r="AH290" s="511"/>
    </row>
    <row r="291" spans="1:34" s="366" customFormat="1" ht="15.75">
      <c r="A291" s="565"/>
      <c r="B291" s="592"/>
      <c r="C291" s="364"/>
      <c r="D291" s="386" t="s">
        <v>1712</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277</v>
      </c>
      <c r="AG291" s="511" t="s">
        <v>1071</v>
      </c>
      <c r="AH291" s="511"/>
    </row>
    <row r="292" spans="1:34" s="366" customFormat="1" ht="15.75">
      <c r="A292" s="565"/>
      <c r="B292" s="592"/>
      <c r="C292" s="364"/>
      <c r="D292" s="386" t="s">
        <v>1713</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278</v>
      </c>
      <c r="AG292" s="511" t="s">
        <v>1071</v>
      </c>
      <c r="AH292" s="511"/>
    </row>
    <row r="293" spans="1:34" s="366" customFormat="1" ht="15.75">
      <c r="A293" s="565"/>
      <c r="B293" s="592"/>
      <c r="C293" s="364"/>
      <c r="D293" s="386" t="s">
        <v>1714</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279</v>
      </c>
      <c r="AG293" s="511" t="s">
        <v>1071</v>
      </c>
      <c r="AH293" s="511"/>
    </row>
    <row r="294" spans="1:34" s="366" customFormat="1" ht="15.75">
      <c r="A294" s="565"/>
      <c r="B294" s="592"/>
      <c r="C294" s="364"/>
      <c r="D294" s="386" t="s">
        <v>1107</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280</v>
      </c>
      <c r="AG294" s="511" t="s">
        <v>1071</v>
      </c>
      <c r="AH294" s="511"/>
    </row>
    <row r="295" spans="1:34" s="362" customFormat="1" ht="17.25" customHeight="1">
      <c r="A295" s="565"/>
      <c r="B295" s="592"/>
      <c r="C295" s="212"/>
      <c r="D295" s="358" t="s">
        <v>1108</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281</v>
      </c>
      <c r="AG295" s="506"/>
      <c r="AH295" s="506"/>
    </row>
    <row r="296" spans="1:34" s="362" customFormat="1" ht="31.5">
      <c r="A296" s="565"/>
      <c r="B296" s="592"/>
      <c r="C296" s="212"/>
      <c r="D296" s="358" t="s">
        <v>362</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282</v>
      </c>
      <c r="AG296" s="506" t="s">
        <v>1071</v>
      </c>
      <c r="AH296" s="506"/>
    </row>
    <row r="297" spans="1:34" s="362" customFormat="1" ht="31.5">
      <c r="A297" s="565"/>
      <c r="B297" s="592"/>
      <c r="C297" s="212"/>
      <c r="D297" s="358" t="s">
        <v>890</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283</v>
      </c>
      <c r="AG297" s="506" t="s">
        <v>1071</v>
      </c>
      <c r="AH297" s="506"/>
    </row>
    <row r="298" spans="1:34" s="362" customFormat="1" ht="31.5">
      <c r="A298" s="565"/>
      <c r="B298" s="592"/>
      <c r="C298" s="212"/>
      <c r="D298" s="360" t="s">
        <v>1902</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284</v>
      </c>
      <c r="AG298" s="506" t="s">
        <v>1080</v>
      </c>
      <c r="AH298" s="506"/>
    </row>
    <row r="299" spans="1:34" s="362" customFormat="1" ht="15.75">
      <c r="A299" s="565"/>
      <c r="B299" s="592"/>
      <c r="C299" s="212"/>
      <c r="D299" s="359" t="s">
        <v>1903</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2017</v>
      </c>
      <c r="AC299" s="506"/>
      <c r="AD299" s="517">
        <v>1449000</v>
      </c>
      <c r="AE299" s="506"/>
      <c r="AF299" s="506"/>
      <c r="AG299" s="506"/>
      <c r="AH299" s="506" t="s">
        <v>285</v>
      </c>
    </row>
    <row r="300" spans="1:34" s="362" customFormat="1" ht="15.75">
      <c r="A300" s="565"/>
      <c r="B300" s="592"/>
      <c r="C300" s="212"/>
      <c r="D300" s="358" t="s">
        <v>1904</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65"/>
      <c r="B301" s="592"/>
      <c r="C301" s="364"/>
      <c r="D301" s="385" t="s">
        <v>1905</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286</v>
      </c>
      <c r="AG301" s="511" t="s">
        <v>1080</v>
      </c>
      <c r="AH301" s="511"/>
    </row>
    <row r="302" spans="1:34" s="366" customFormat="1" ht="15.75">
      <c r="A302" s="565"/>
      <c r="B302" s="592"/>
      <c r="C302" s="364"/>
      <c r="D302" s="385" t="s">
        <v>379</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287</v>
      </c>
      <c r="AG302" s="511" t="s">
        <v>288</v>
      </c>
      <c r="AH302" s="511"/>
    </row>
    <row r="303" spans="1:34" s="366" customFormat="1" ht="15.75">
      <c r="A303" s="565"/>
      <c r="B303" s="592"/>
      <c r="C303" s="364"/>
      <c r="D303" s="385" t="s">
        <v>380</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289</v>
      </c>
      <c r="AG303" s="511" t="s">
        <v>288</v>
      </c>
      <c r="AH303" s="511"/>
    </row>
    <row r="304" spans="1:34" s="366" customFormat="1" ht="15.75">
      <c r="A304" s="565"/>
      <c r="B304" s="592"/>
      <c r="C304" s="364"/>
      <c r="D304" s="385" t="s">
        <v>381</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290</v>
      </c>
      <c r="AG304" s="511" t="s">
        <v>1080</v>
      </c>
      <c r="AH304" s="511"/>
    </row>
    <row r="305" spans="1:34" s="362" customFormat="1" ht="31.5">
      <c r="A305" s="565"/>
      <c r="B305" s="592"/>
      <c r="C305" s="212"/>
      <c r="D305" s="360" t="s">
        <v>910</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291</v>
      </c>
      <c r="AG305" s="506" t="s">
        <v>288</v>
      </c>
      <c r="AH305" s="506"/>
    </row>
    <row r="306" spans="1:34" s="362" customFormat="1" ht="31.5">
      <c r="A306" s="565"/>
      <c r="B306" s="592"/>
      <c r="C306" s="212"/>
      <c r="D306" s="360" t="s">
        <v>956</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292</v>
      </c>
      <c r="AG306" s="506" t="s">
        <v>1071</v>
      </c>
      <c r="AH306" s="506"/>
    </row>
    <row r="307" spans="1:34" s="362" customFormat="1" ht="31.5">
      <c r="A307" s="565"/>
      <c r="B307" s="592"/>
      <c r="C307" s="212"/>
      <c r="D307" s="360" t="s">
        <v>911</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293</v>
      </c>
      <c r="AG307" s="506" t="s">
        <v>1071</v>
      </c>
      <c r="AH307" s="506"/>
    </row>
    <row r="308" spans="1:34" s="362" customFormat="1" ht="31.5" customHeight="1">
      <c r="A308" s="565"/>
      <c r="B308" s="592"/>
      <c r="C308" s="212"/>
      <c r="D308" s="358" t="s">
        <v>912</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294</v>
      </c>
      <c r="AG308" s="506" t="s">
        <v>1071</v>
      </c>
      <c r="AH308" s="506"/>
    </row>
    <row r="309" spans="1:34" s="362" customFormat="1" ht="15.75">
      <c r="A309" s="565"/>
      <c r="B309" s="592"/>
      <c r="C309" s="212"/>
      <c r="D309" s="361" t="s">
        <v>22</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403268.28</v>
      </c>
      <c r="AA309" s="407">
        <f t="shared" si="30"/>
        <v>1060892.12</v>
      </c>
      <c r="AC309" s="501"/>
      <c r="AD309" s="517"/>
      <c r="AE309" s="506"/>
      <c r="AF309" s="506"/>
      <c r="AG309" s="506"/>
      <c r="AH309" s="506"/>
    </row>
    <row r="310" spans="1:34" s="366" customFormat="1" ht="15.75">
      <c r="A310" s="565"/>
      <c r="B310" s="592"/>
      <c r="C310" s="364"/>
      <c r="D310" s="385" t="s">
        <v>913</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295</v>
      </c>
      <c r="AG310" s="511" t="s">
        <v>1080</v>
      </c>
      <c r="AH310" s="511"/>
    </row>
    <row r="311" spans="1:34" s="366" customFormat="1" ht="15.75">
      <c r="A311" s="565"/>
      <c r="B311" s="592"/>
      <c r="C311" s="364"/>
      <c r="D311" s="385" t="s">
        <v>1183</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296</v>
      </c>
      <c r="AG311" s="511" t="s">
        <v>1080</v>
      </c>
      <c r="AH311" s="511"/>
    </row>
    <row r="312" spans="1:34" s="366" customFormat="1" ht="45">
      <c r="A312" s="565"/>
      <c r="B312" s="592"/>
      <c r="C312" s="364"/>
      <c r="D312" s="385" t="s">
        <v>1184</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297</v>
      </c>
      <c r="AG312" s="511" t="s">
        <v>1071</v>
      </c>
      <c r="AH312" s="511"/>
    </row>
    <row r="313" spans="1:34" s="366" customFormat="1" ht="45">
      <c r="A313" s="565"/>
      <c r="B313" s="592"/>
      <c r="C313" s="364"/>
      <c r="D313" s="385" t="s">
        <v>1185</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298</v>
      </c>
      <c r="AG313" s="511" t="s">
        <v>1071</v>
      </c>
      <c r="AH313" s="511"/>
    </row>
    <row r="314" spans="1:34" s="366" customFormat="1" ht="15.75">
      <c r="A314" s="565"/>
      <c r="B314" s="592"/>
      <c r="C314" s="364"/>
      <c r="D314" s="385" t="s">
        <v>1186</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299</v>
      </c>
      <c r="AG314" s="511" t="s">
        <v>1071</v>
      </c>
      <c r="AH314" s="511"/>
    </row>
    <row r="315" spans="1:34" s="366" customFormat="1" ht="15.75">
      <c r="A315" s="565"/>
      <c r="B315" s="592"/>
      <c r="C315" s="364"/>
      <c r="D315" s="385" t="s">
        <v>1187</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300</v>
      </c>
      <c r="AG315" s="511" t="s">
        <v>1080</v>
      </c>
      <c r="AH315" s="511"/>
    </row>
    <row r="316" spans="1:34" s="362" customFormat="1" ht="31.5">
      <c r="A316" s="565"/>
      <c r="B316" s="592"/>
      <c r="C316" s="212"/>
      <c r="D316" s="359" t="s">
        <v>1188</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65"/>
      <c r="B317" s="592"/>
      <c r="C317" s="212"/>
      <c r="D317" s="359" t="s">
        <v>1189</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65"/>
      <c r="B318" s="592"/>
      <c r="C318" s="212"/>
      <c r="D318" s="13" t="s">
        <v>928</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30">
      <c r="A319" s="565"/>
      <c r="B319" s="592"/>
      <c r="C319" s="364"/>
      <c r="D319" s="384" t="s">
        <v>1190</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301</v>
      </c>
      <c r="AG319" s="511" t="s">
        <v>1071</v>
      </c>
      <c r="AH319" s="511"/>
    </row>
    <row r="320" spans="1:34" s="366" customFormat="1" ht="30">
      <c r="A320" s="565"/>
      <c r="B320" s="592"/>
      <c r="C320" s="364"/>
      <c r="D320" s="385" t="s">
        <v>1191</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302</v>
      </c>
      <c r="AG320" s="511" t="s">
        <v>1071</v>
      </c>
      <c r="AH320" s="511"/>
    </row>
    <row r="321" spans="1:34" s="366" customFormat="1" ht="30">
      <c r="A321" s="565"/>
      <c r="B321" s="592"/>
      <c r="C321" s="364"/>
      <c r="D321" s="384" t="s">
        <v>1192</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303</v>
      </c>
      <c r="AG321" s="511" t="s">
        <v>1071</v>
      </c>
      <c r="AH321" s="511"/>
    </row>
    <row r="322" spans="1:34" s="362" customFormat="1" ht="15.75" hidden="1">
      <c r="A322" s="565"/>
      <c r="B322" s="592"/>
      <c r="C322" s="212"/>
      <c r="D322" s="358" t="s">
        <v>1386</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65"/>
      <c r="B323" s="592"/>
      <c r="C323" s="212"/>
      <c r="D323" s="358" t="s">
        <v>1703</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90" t="s">
        <v>1835</v>
      </c>
      <c r="B324" s="569" t="s">
        <v>1704</v>
      </c>
      <c r="C324" s="212"/>
      <c r="D324" s="368" t="s">
        <v>1222</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60"/>
      <c r="B325" s="561"/>
      <c r="C325" s="212"/>
      <c r="D325" s="358" t="s">
        <v>1705</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90" t="s">
        <v>1894</v>
      </c>
      <c r="B326" s="569" t="s">
        <v>228</v>
      </c>
      <c r="C326" s="215"/>
      <c r="D326" s="136" t="s">
        <v>1222</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67"/>
      <c r="B327" s="570"/>
      <c r="C327" s="212" t="s">
        <v>229</v>
      </c>
      <c r="D327" s="141" t="s">
        <v>484</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67"/>
      <c r="B328" s="570"/>
      <c r="C328" s="212" t="s">
        <v>881</v>
      </c>
      <c r="D328" s="141" t="s">
        <v>485</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67"/>
      <c r="B329" s="570"/>
      <c r="C329" s="588"/>
      <c r="D329" s="141" t="s">
        <v>486</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54"/>
      <c r="B330" s="654"/>
      <c r="C330" s="589"/>
      <c r="D330" s="198" t="s">
        <v>340</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90" t="s">
        <v>1895</v>
      </c>
      <c r="B331" s="569" t="s">
        <v>341</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67"/>
      <c r="B332" s="570"/>
      <c r="C332" s="212" t="s">
        <v>1747</v>
      </c>
      <c r="D332" s="141" t="s">
        <v>1748</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54"/>
      <c r="B333" s="654"/>
      <c r="C333" s="212" t="s">
        <v>1749</v>
      </c>
      <c r="D333" s="141" t="s">
        <v>1392</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90" t="s">
        <v>1896</v>
      </c>
      <c r="B334" s="569" t="s">
        <v>1393</v>
      </c>
      <c r="C334" s="215"/>
      <c r="D334" s="136" t="s">
        <v>1222</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60"/>
      <c r="B335" s="561"/>
      <c r="C335" s="212" t="s">
        <v>782</v>
      </c>
      <c r="D335" s="141" t="s">
        <v>1706</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285</v>
      </c>
    </row>
    <row r="336" spans="1:34" s="45" customFormat="1" ht="15.75">
      <c r="A336" s="590" t="s">
        <v>1541</v>
      </c>
      <c r="B336" s="569" t="s">
        <v>1006</v>
      </c>
      <c r="C336" s="212"/>
      <c r="D336" s="136" t="s">
        <v>1222</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60"/>
      <c r="B337" s="561"/>
      <c r="C337" s="212"/>
      <c r="D337" s="141" t="s">
        <v>1007</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90" t="s">
        <v>1897</v>
      </c>
      <c r="B338" s="569" t="s">
        <v>1216</v>
      </c>
      <c r="C338" s="212"/>
      <c r="D338" s="136" t="s">
        <v>1222</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67"/>
      <c r="B339" s="570"/>
      <c r="C339" s="212" t="s">
        <v>1338</v>
      </c>
      <c r="D339" s="141" t="s">
        <v>1339</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60"/>
      <c r="B340" s="561"/>
      <c r="C340" s="212"/>
      <c r="D340" s="141" t="s">
        <v>985</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90" t="s">
        <v>1225</v>
      </c>
      <c r="B341" s="569" t="s">
        <v>975</v>
      </c>
      <c r="C341" s="135"/>
      <c r="D341" s="136" t="s">
        <v>986</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67"/>
      <c r="B342" s="570"/>
      <c r="C342" s="167" t="s">
        <v>987</v>
      </c>
      <c r="D342" s="141" t="s">
        <v>988</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67"/>
      <c r="B343" s="570"/>
      <c r="C343" s="167" t="s">
        <v>782</v>
      </c>
      <c r="D343" s="141" t="s">
        <v>1891</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67"/>
      <c r="B344" s="570"/>
      <c r="C344" s="167" t="s">
        <v>1249</v>
      </c>
      <c r="D344" s="141" t="s">
        <v>728</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67"/>
      <c r="B345" s="570"/>
      <c r="C345" s="167" t="s">
        <v>402</v>
      </c>
      <c r="D345" s="141" t="s">
        <v>1707</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304</v>
      </c>
      <c r="AG345" s="507" t="s">
        <v>1071</v>
      </c>
      <c r="AH345" s="508"/>
    </row>
    <row r="346" spans="1:34" s="30" customFormat="1" ht="15.75" customHeight="1">
      <c r="A346" s="157" t="s">
        <v>1584</v>
      </c>
      <c r="B346" s="166" t="s">
        <v>604</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90" t="s">
        <v>730</v>
      </c>
      <c r="B347" s="569" t="s">
        <v>743</v>
      </c>
      <c r="C347" s="135"/>
      <c r="D347" s="136" t="s">
        <v>1222</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67"/>
      <c r="B348" s="570"/>
      <c r="C348" s="135" t="s">
        <v>782</v>
      </c>
      <c r="D348" s="359" t="s">
        <v>1750</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305</v>
      </c>
      <c r="AG348" s="507"/>
      <c r="AH348" s="507"/>
    </row>
    <row r="349" spans="1:34" s="369" customFormat="1" ht="31.5">
      <c r="A349" s="567"/>
      <c r="B349" s="570"/>
      <c r="C349" s="135"/>
      <c r="D349" s="359" t="s">
        <v>1751</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67"/>
      <c r="B350" s="570"/>
      <c r="C350" s="135"/>
      <c r="D350" s="358" t="s">
        <v>1752</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306</v>
      </c>
      <c r="AG350" s="507" t="s">
        <v>1071</v>
      </c>
      <c r="AH350" s="507"/>
    </row>
    <row r="351" spans="1:34" s="369" customFormat="1" ht="31.5">
      <c r="A351" s="567"/>
      <c r="B351" s="570"/>
      <c r="C351" s="135"/>
      <c r="D351" s="358" t="s">
        <v>1346</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307</v>
      </c>
      <c r="AG351" s="507" t="s">
        <v>1071</v>
      </c>
      <c r="AH351" s="507"/>
    </row>
    <row r="352" spans="1:34" s="369" customFormat="1" ht="15.75">
      <c r="A352" s="567"/>
      <c r="B352" s="570"/>
      <c r="C352" s="135"/>
      <c r="D352" s="359" t="s">
        <v>816</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308</v>
      </c>
      <c r="AG352" s="507" t="s">
        <v>1071</v>
      </c>
      <c r="AH352" s="507"/>
    </row>
    <row r="353" spans="1:34" s="369" customFormat="1" ht="15.75">
      <c r="A353" s="567"/>
      <c r="B353" s="570"/>
      <c r="C353" s="135"/>
      <c r="D353" s="359" t="s">
        <v>817</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309</v>
      </c>
      <c r="AG353" s="507" t="s">
        <v>310</v>
      </c>
      <c r="AH353" s="507"/>
    </row>
    <row r="354" spans="1:34" s="369" customFormat="1" ht="31.5">
      <c r="A354" s="560"/>
      <c r="B354" s="561"/>
      <c r="C354" s="135" t="s">
        <v>1251</v>
      </c>
      <c r="D354" s="359" t="s">
        <v>19</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285</v>
      </c>
    </row>
    <row r="355" spans="1:34" s="30" customFormat="1" ht="15.75">
      <c r="A355" s="590" t="s">
        <v>1683</v>
      </c>
      <c r="B355" s="569" t="s">
        <v>1585</v>
      </c>
      <c r="C355" s="167"/>
      <c r="D355" s="216" t="s">
        <v>1222</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67"/>
      <c r="B356" s="570"/>
      <c r="C356" s="167" t="s">
        <v>1253</v>
      </c>
      <c r="D356" s="217" t="s">
        <v>20</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67"/>
      <c r="B357" s="570"/>
      <c r="C357" s="167" t="s">
        <v>774</v>
      </c>
      <c r="D357" s="217" t="s">
        <v>1437</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67"/>
      <c r="B358" s="570"/>
      <c r="C358" s="167" t="s">
        <v>782</v>
      </c>
      <c r="D358" s="217" t="s">
        <v>1438</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67"/>
      <c r="B359" s="570"/>
      <c r="C359" s="167" t="s">
        <v>1439</v>
      </c>
      <c r="D359" s="217" t="s">
        <v>1349</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54"/>
      <c r="B360" s="654"/>
      <c r="C360" s="167"/>
      <c r="D360" s="217" t="s">
        <v>1781</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90" t="s">
        <v>1782</v>
      </c>
      <c r="B361" s="569" t="s">
        <v>1586</v>
      </c>
      <c r="C361" s="195"/>
      <c r="D361" s="136" t="s">
        <v>1222</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567"/>
      <c r="B362" s="570"/>
      <c r="C362" s="167" t="s">
        <v>1272</v>
      </c>
      <c r="D362" s="217" t="s">
        <v>718</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67"/>
      <c r="B363" s="570"/>
      <c r="C363" s="167" t="s">
        <v>402</v>
      </c>
      <c r="D363" s="217" t="s">
        <v>719</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67"/>
      <c r="B364" s="570"/>
      <c r="C364" s="167" t="s">
        <v>1270</v>
      </c>
      <c r="D364" s="217" t="s">
        <v>1233</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67"/>
      <c r="B365" s="570"/>
      <c r="C365" s="167" t="s">
        <v>1269</v>
      </c>
      <c r="D365" s="217" t="s">
        <v>1317</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67"/>
      <c r="B366" s="570"/>
      <c r="C366" s="167" t="s">
        <v>1809</v>
      </c>
      <c r="D366" s="359" t="s">
        <v>1318</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311</v>
      </c>
      <c r="AG366" s="507"/>
      <c r="AH366" s="507"/>
    </row>
    <row r="367" spans="1:34" s="362" customFormat="1" ht="47.25">
      <c r="A367" s="567"/>
      <c r="B367" s="570"/>
      <c r="C367" s="167" t="s">
        <v>1811</v>
      </c>
      <c r="D367" s="359" t="s">
        <v>342</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285</v>
      </c>
    </row>
    <row r="368" spans="1:34" s="362" customFormat="1" ht="31.5">
      <c r="A368" s="567"/>
      <c r="B368" s="570"/>
      <c r="C368" s="167"/>
      <c r="D368" s="358" t="s">
        <v>615</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312</v>
      </c>
      <c r="AG368" s="507" t="s">
        <v>1080</v>
      </c>
      <c r="AH368" s="507"/>
    </row>
    <row r="369" spans="1:34" s="362" customFormat="1" ht="31.5">
      <c r="A369" s="567"/>
      <c r="B369" s="570"/>
      <c r="C369" s="167"/>
      <c r="D369" s="358" t="s">
        <v>1785</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313</v>
      </c>
      <c r="AG369" s="507" t="s">
        <v>1071</v>
      </c>
      <c r="AH369" s="507"/>
    </row>
    <row r="370" spans="1:34" s="362" customFormat="1" ht="31.5">
      <c r="A370" s="567"/>
      <c r="B370" s="570"/>
      <c r="C370" s="167"/>
      <c r="D370" s="358" t="s">
        <v>616</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314</v>
      </c>
      <c r="AG370" s="507" t="s">
        <v>1071</v>
      </c>
      <c r="AH370" s="507"/>
    </row>
    <row r="371" spans="1:34" s="362" customFormat="1" ht="31.5">
      <c r="A371" s="567"/>
      <c r="B371" s="570"/>
      <c r="C371" s="167"/>
      <c r="D371" s="358" t="s">
        <v>617</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315</v>
      </c>
      <c r="AG371" s="507" t="s">
        <v>1071</v>
      </c>
      <c r="AH371" s="507"/>
    </row>
    <row r="372" spans="1:34" s="362" customFormat="1" ht="30.75" customHeight="1">
      <c r="A372" s="567"/>
      <c r="B372" s="570"/>
      <c r="C372" s="167"/>
      <c r="D372" s="358" t="s">
        <v>618</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316</v>
      </c>
      <c r="AG372" s="507" t="s">
        <v>1071</v>
      </c>
      <c r="AH372" s="507"/>
    </row>
    <row r="373" spans="1:34" s="362" customFormat="1" ht="30.75" customHeight="1">
      <c r="A373" s="357"/>
      <c r="B373" s="356"/>
      <c r="C373" s="167"/>
      <c r="D373" s="358" t="s">
        <v>1945</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1944</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1787</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317</v>
      </c>
      <c r="AG375" s="507" t="s">
        <v>1080</v>
      </c>
      <c r="AH375" s="507"/>
    </row>
    <row r="376" spans="1:62" s="28" customFormat="1" ht="17.25" customHeight="1">
      <c r="A376" s="590" t="s">
        <v>1788</v>
      </c>
      <c r="B376" s="569" t="s">
        <v>1211</v>
      </c>
      <c r="C376" s="195"/>
      <c r="D376" s="136" t="s">
        <v>1222</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67"/>
      <c r="B377" s="570"/>
      <c r="C377" s="135" t="s">
        <v>1716</v>
      </c>
      <c r="D377" s="141" t="s">
        <v>1789</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67"/>
      <c r="B378" s="570"/>
      <c r="C378" s="135"/>
      <c r="D378" s="359" t="s">
        <v>994</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318</v>
      </c>
      <c r="AG378" s="507" t="s">
        <v>1080</v>
      </c>
      <c r="AH378" s="507"/>
    </row>
    <row r="379" spans="1:34" s="362" customFormat="1" ht="31.5">
      <c r="A379" s="567"/>
      <c r="B379" s="570"/>
      <c r="C379" s="135"/>
      <c r="D379" s="358" t="s">
        <v>146</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319</v>
      </c>
      <c r="AG379" s="507" t="s">
        <v>1080</v>
      </c>
      <c r="AH379" s="507"/>
    </row>
    <row r="380" spans="1:34" s="362" customFormat="1" ht="31.5">
      <c r="A380" s="567"/>
      <c r="B380" s="570"/>
      <c r="C380" s="135"/>
      <c r="D380" s="359" t="s">
        <v>1134</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646</v>
      </c>
      <c r="AG380" s="507" t="s">
        <v>1071</v>
      </c>
      <c r="AH380" s="507"/>
    </row>
    <row r="381" spans="1:34" s="369" customFormat="1" ht="15.75">
      <c r="A381" s="567"/>
      <c r="B381" s="570"/>
      <c r="C381" s="135" t="s">
        <v>725</v>
      </c>
      <c r="D381" s="359" t="s">
        <v>1135</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69">
        <v>150101</v>
      </c>
      <c r="B382" s="569" t="s">
        <v>1214</v>
      </c>
      <c r="C382" s="195"/>
      <c r="D382" s="136" t="s">
        <v>1222</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70"/>
      <c r="B383" s="570"/>
      <c r="C383" s="167" t="s">
        <v>727</v>
      </c>
      <c r="D383" s="217" t="s">
        <v>475</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70"/>
      <c r="B384" s="570"/>
      <c r="C384" s="167" t="s">
        <v>476</v>
      </c>
      <c r="D384" s="217" t="s">
        <v>477</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70"/>
      <c r="B385" s="570"/>
      <c r="C385" s="167" t="s">
        <v>1930</v>
      </c>
      <c r="D385" s="367" t="s">
        <v>258</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647</v>
      </c>
      <c r="AG385" s="507" t="s">
        <v>1080</v>
      </c>
      <c r="AH385" s="507"/>
    </row>
    <row r="386" spans="1:34" s="362" customFormat="1" ht="15.75" hidden="1">
      <c r="A386" s="570"/>
      <c r="B386" s="570"/>
      <c r="C386" s="167" t="s">
        <v>1932</v>
      </c>
      <c r="D386" s="359" t="s">
        <v>1887</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70"/>
      <c r="B387" s="570"/>
      <c r="C387" s="167"/>
      <c r="D387" s="359" t="s">
        <v>1888</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648</v>
      </c>
      <c r="AG387" s="507" t="s">
        <v>1080</v>
      </c>
      <c r="AH387" s="507"/>
    </row>
    <row r="388" spans="1:34" s="362" customFormat="1" ht="15.75">
      <c r="A388" s="570"/>
      <c r="B388" s="570"/>
      <c r="C388" s="167"/>
      <c r="D388" s="370" t="s">
        <v>1889</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649</v>
      </c>
      <c r="AG388" s="507" t="s">
        <v>1080</v>
      </c>
      <c r="AH388" s="507"/>
    </row>
    <row r="389" spans="1:62" s="28" customFormat="1" ht="15.75" customHeight="1">
      <c r="A389" s="569">
        <v>150110</v>
      </c>
      <c r="B389" s="590" t="s">
        <v>174</v>
      </c>
      <c r="C389" s="195"/>
      <c r="D389" s="136" t="s">
        <v>1222</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70"/>
      <c r="B390" s="567"/>
      <c r="C390" s="135" t="s">
        <v>1137</v>
      </c>
      <c r="D390" s="141" t="s">
        <v>1138</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70"/>
      <c r="B391" s="567"/>
      <c r="C391" s="218" t="s">
        <v>1930</v>
      </c>
      <c r="D391" s="141" t="s">
        <v>230</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70"/>
      <c r="B392" s="567"/>
      <c r="C392" s="218" t="s">
        <v>231</v>
      </c>
      <c r="D392" s="141" t="s">
        <v>232</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70"/>
      <c r="B393" s="567"/>
      <c r="C393" s="167" t="s">
        <v>233</v>
      </c>
      <c r="D393" s="217" t="s">
        <v>478</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70"/>
      <c r="B394" s="567"/>
      <c r="C394" s="167" t="s">
        <v>479</v>
      </c>
      <c r="D394" s="208" t="s">
        <v>991</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70"/>
      <c r="B395" s="567"/>
      <c r="C395" s="167" t="s">
        <v>479</v>
      </c>
      <c r="D395" s="208" t="s">
        <v>1973</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70"/>
      <c r="B396" s="567"/>
      <c r="C396" s="167"/>
      <c r="D396" s="1" t="s">
        <v>1301</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70"/>
      <c r="B397" s="567"/>
      <c r="C397" s="167"/>
      <c r="D397" s="57" t="s">
        <v>1302</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70"/>
      <c r="B398" s="567"/>
      <c r="C398" s="167"/>
      <c r="D398" s="221" t="s">
        <v>1303</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70"/>
      <c r="B399" s="567"/>
      <c r="C399" s="167"/>
      <c r="D399" s="221" t="s">
        <v>1304</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70"/>
      <c r="B400" s="567"/>
      <c r="C400" s="167"/>
      <c r="D400" s="221" t="s">
        <v>1447</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70"/>
      <c r="B401" s="567"/>
      <c r="C401" s="167"/>
      <c r="D401" s="221" t="s">
        <v>1448</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70"/>
      <c r="B402" s="567"/>
      <c r="C402" s="167"/>
      <c r="D402" s="221" t="s">
        <v>1104</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70"/>
      <c r="B403" s="567"/>
      <c r="C403" s="167"/>
      <c r="D403" s="221" t="s">
        <v>1105</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70"/>
      <c r="B404" s="567"/>
      <c r="C404" s="167"/>
      <c r="D404" s="221" t="s">
        <v>1106</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70"/>
      <c r="B405" s="567"/>
      <c r="C405" s="167"/>
      <c r="D405" s="221" t="s">
        <v>1999</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70"/>
      <c r="B406" s="567"/>
      <c r="C406" s="167"/>
      <c r="D406" s="221" t="s">
        <v>2000</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70"/>
      <c r="B407" s="567"/>
      <c r="C407" s="167"/>
      <c r="D407" s="221" t="s">
        <v>892</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70"/>
      <c r="B408" s="567"/>
      <c r="C408" s="167"/>
      <c r="D408" s="221" t="s">
        <v>893</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70"/>
      <c r="B409" s="567"/>
      <c r="C409" s="167"/>
      <c r="D409" s="221" t="s">
        <v>61</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70"/>
      <c r="B410" s="567"/>
      <c r="C410" s="167"/>
      <c r="D410" s="221" t="s">
        <v>62</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70"/>
      <c r="B411" s="567"/>
      <c r="C411" s="167"/>
      <c r="D411" s="221" t="s">
        <v>1994</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70"/>
      <c r="B412" s="567"/>
      <c r="C412" s="167"/>
      <c r="D412" s="221" t="s">
        <v>1995</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70"/>
      <c r="B413" s="567"/>
      <c r="C413" s="167"/>
      <c r="D413" s="221" t="s">
        <v>1996</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70"/>
      <c r="B414" s="567"/>
      <c r="C414" s="167"/>
      <c r="D414" s="221" t="s">
        <v>480</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70"/>
      <c r="B415" s="567"/>
      <c r="C415" s="167"/>
      <c r="D415" s="367" t="s">
        <v>2039</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650</v>
      </c>
      <c r="AG415" s="507" t="s">
        <v>1080</v>
      </c>
      <c r="AH415" s="507"/>
    </row>
    <row r="416" spans="1:34" s="362" customFormat="1" ht="31.5" hidden="1">
      <c r="A416" s="570"/>
      <c r="B416" s="567"/>
      <c r="C416" s="167"/>
      <c r="D416" s="360" t="s">
        <v>1890</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70"/>
      <c r="B417" s="567"/>
      <c r="C417" s="167"/>
      <c r="D417" s="358" t="s">
        <v>1296</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651</v>
      </c>
      <c r="AG417" s="507" t="s">
        <v>1080</v>
      </c>
      <c r="AH417" s="507"/>
    </row>
    <row r="418" spans="1:34" s="362" customFormat="1" ht="31.5">
      <c r="A418" s="570"/>
      <c r="B418" s="567"/>
      <c r="C418" s="167"/>
      <c r="D418" s="360" t="s">
        <v>1297</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652</v>
      </c>
      <c r="AG418" s="507" t="s">
        <v>1080</v>
      </c>
      <c r="AH418" s="507"/>
    </row>
    <row r="419" spans="1:34" s="362" customFormat="1" ht="15.75">
      <c r="A419" s="570"/>
      <c r="B419" s="567"/>
      <c r="C419" s="167"/>
      <c r="D419" s="360" t="s">
        <v>481</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653</v>
      </c>
      <c r="AG419" s="507" t="s">
        <v>1080</v>
      </c>
      <c r="AH419" s="507"/>
    </row>
    <row r="420" spans="1:34" s="362" customFormat="1" ht="15.75">
      <c r="A420" s="356"/>
      <c r="B420" s="357"/>
      <c r="C420" s="167"/>
      <c r="D420" s="360" t="s">
        <v>500</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1298</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654</v>
      </c>
      <c r="AG421" s="507" t="s">
        <v>1080</v>
      </c>
      <c r="AH421" s="507"/>
    </row>
    <row r="422" spans="1:34" s="30" customFormat="1" ht="20.25" customHeight="1">
      <c r="A422" s="569">
        <v>150112</v>
      </c>
      <c r="B422" s="590" t="s">
        <v>482</v>
      </c>
      <c r="C422" s="195"/>
      <c r="D422" s="136" t="s">
        <v>1222</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70"/>
      <c r="B423" s="567"/>
      <c r="C423" s="222" t="s">
        <v>483</v>
      </c>
      <c r="D423" s="141" t="s">
        <v>2001</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70"/>
      <c r="B424" s="567"/>
      <c r="C424" s="135" t="s">
        <v>2002</v>
      </c>
      <c r="D424" s="361" t="s">
        <v>758</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655</v>
      </c>
      <c r="AG424" s="507" t="s">
        <v>1071</v>
      </c>
      <c r="AH424" s="507"/>
    </row>
    <row r="425" spans="1:34" s="362" customFormat="1" ht="31.5">
      <c r="A425" s="570"/>
      <c r="B425" s="567"/>
      <c r="C425" s="135" t="s">
        <v>1168</v>
      </c>
      <c r="D425" s="361" t="s">
        <v>1299</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656</v>
      </c>
      <c r="AG425" s="507" t="s">
        <v>1080</v>
      </c>
      <c r="AH425" s="507"/>
    </row>
    <row r="426" spans="1:34" s="362" customFormat="1" ht="31.5">
      <c r="A426" s="570"/>
      <c r="B426" s="567"/>
      <c r="C426" s="135" t="s">
        <v>1170</v>
      </c>
      <c r="D426" s="359" t="s">
        <v>1300</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657</v>
      </c>
      <c r="AG426" s="507" t="s">
        <v>1080</v>
      </c>
      <c r="AH426" s="507"/>
    </row>
    <row r="427" spans="1:34" s="30" customFormat="1" ht="21.75" customHeight="1">
      <c r="A427" s="569">
        <v>180409</v>
      </c>
      <c r="B427" s="569" t="s">
        <v>1334</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70"/>
      <c r="B428" s="570"/>
      <c r="C428" s="135" t="s">
        <v>759</v>
      </c>
      <c r="D428" s="225" t="s">
        <v>920</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70"/>
      <c r="B429" s="570"/>
      <c r="C429" s="227"/>
      <c r="D429" s="228" t="s">
        <v>921</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70"/>
      <c r="B430" s="570"/>
      <c r="C430" s="167" t="s">
        <v>922</v>
      </c>
      <c r="D430" s="381" t="s">
        <v>496</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70"/>
      <c r="B431" s="570"/>
      <c r="C431" s="167"/>
      <c r="D431" s="381" t="s">
        <v>1975</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25.5">
      <c r="A432" s="570"/>
      <c r="B432" s="570"/>
      <c r="C432" s="167"/>
      <c r="D432" s="383" t="s">
        <v>1976</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658</v>
      </c>
      <c r="AG432" s="507"/>
      <c r="AH432" s="507"/>
    </row>
    <row r="433" spans="1:34" s="362" customFormat="1" ht="25.5">
      <c r="A433" s="570"/>
      <c r="B433" s="570"/>
      <c r="C433" s="167"/>
      <c r="D433" s="383" t="s">
        <v>1977</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1979</v>
      </c>
      <c r="AG433" s="507"/>
      <c r="AH433" s="507"/>
    </row>
    <row r="434" spans="1:34" s="362" customFormat="1" ht="31.5">
      <c r="A434" s="570"/>
      <c r="B434" s="570"/>
      <c r="C434" s="167"/>
      <c r="D434" s="383" t="s">
        <v>1978</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1980</v>
      </c>
      <c r="AG434" s="507"/>
      <c r="AH434" s="507"/>
    </row>
    <row r="435" spans="1:34" ht="47.25" hidden="1">
      <c r="A435" s="570"/>
      <c r="B435" s="570"/>
      <c r="C435" s="167" t="s">
        <v>770</v>
      </c>
      <c r="D435" s="228" t="s">
        <v>771</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70"/>
      <c r="B436" s="570"/>
      <c r="C436" s="197"/>
      <c r="D436" s="228" t="s">
        <v>772</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70"/>
      <c r="B437" s="570"/>
      <c r="C437" s="197"/>
      <c r="D437" s="208" t="s">
        <v>989</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70"/>
      <c r="B438" s="570"/>
      <c r="C438" s="546" t="s">
        <v>990</v>
      </c>
      <c r="D438" s="225" t="s">
        <v>464</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70"/>
      <c r="B439" s="570"/>
      <c r="C439" s="547"/>
      <c r="D439" s="381" t="s">
        <v>917</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70"/>
      <c r="B440" s="570"/>
      <c r="C440" s="547"/>
      <c r="D440" s="381" t="s">
        <v>1160</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1126</v>
      </c>
      <c r="AG440" s="507"/>
      <c r="AH440" s="507"/>
    </row>
    <row r="441" spans="1:34" s="369" customFormat="1" ht="87.75" customHeight="1">
      <c r="A441" s="570"/>
      <c r="B441" s="570"/>
      <c r="C441" s="547"/>
      <c r="D441" s="381" t="s">
        <v>1341</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1128</v>
      </c>
      <c r="AG441" s="507"/>
      <c r="AH441" s="507"/>
    </row>
    <row r="442" spans="1:34" s="369" customFormat="1" ht="47.25">
      <c r="A442" s="570"/>
      <c r="B442" s="570"/>
      <c r="C442" s="547"/>
      <c r="D442" s="381" t="s">
        <v>1342</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1127</v>
      </c>
      <c r="AG442" s="507"/>
      <c r="AH442" s="507"/>
    </row>
    <row r="443" spans="1:34" s="369" customFormat="1" ht="31.5">
      <c r="A443" s="570"/>
      <c r="B443" s="570"/>
      <c r="C443" s="547"/>
      <c r="D443" s="382" t="s">
        <v>1343</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1129</v>
      </c>
      <c r="AG443" s="507"/>
      <c r="AH443" s="507"/>
    </row>
    <row r="444" spans="1:34" s="369" customFormat="1" ht="31.5">
      <c r="A444" s="570"/>
      <c r="B444" s="570"/>
      <c r="C444" s="547"/>
      <c r="D444" s="382" t="s">
        <v>223</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1130</v>
      </c>
      <c r="AG444" s="507"/>
      <c r="AH444" s="507"/>
    </row>
    <row r="445" spans="1:34" s="369" customFormat="1" ht="51" customHeight="1">
      <c r="A445" s="570"/>
      <c r="B445" s="570"/>
      <c r="C445" s="547"/>
      <c r="D445" s="381" t="s">
        <v>224</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63.75">
      <c r="A446" s="658"/>
      <c r="B446" s="658"/>
      <c r="C446" s="547"/>
      <c r="D446" s="381" t="s">
        <v>225</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993</v>
      </c>
      <c r="AG446" s="507"/>
      <c r="AH446" s="507"/>
    </row>
    <row r="447" spans="1:34" s="369" customFormat="1" ht="31.5">
      <c r="A447" s="658"/>
      <c r="B447" s="658"/>
      <c r="C447" s="548"/>
      <c r="D447" s="381" t="s">
        <v>226</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1131</v>
      </c>
      <c r="AG447" s="507"/>
      <c r="AH447" s="507"/>
    </row>
    <row r="448" spans="1:34" s="369" customFormat="1" ht="31.5">
      <c r="A448" s="654"/>
      <c r="B448" s="654"/>
      <c r="C448" s="205"/>
      <c r="D448" s="382" t="s">
        <v>473</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1132</v>
      </c>
      <c r="AG448" s="507"/>
      <c r="AH448" s="507"/>
    </row>
    <row r="449" spans="1:34" s="369" customFormat="1" ht="15.75">
      <c r="A449" s="571">
        <v>250404</v>
      </c>
      <c r="B449" s="571" t="s">
        <v>1965</v>
      </c>
      <c r="C449" s="205"/>
      <c r="D449" s="530" t="s">
        <v>1222</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612"/>
      <c r="B450" s="612"/>
      <c r="C450" s="205"/>
      <c r="D450" s="528" t="s">
        <v>1010</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490</v>
      </c>
      <c r="B452" s="593" t="s">
        <v>818</v>
      </c>
      <c r="C452" s="593"/>
      <c r="D452" s="593"/>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7729764.81</v>
      </c>
      <c r="AA452" s="407">
        <f t="shared" si="52"/>
        <v>7250290.39</v>
      </c>
      <c r="AC452" s="499"/>
      <c r="AD452" s="512"/>
      <c r="AE452" s="507"/>
      <c r="AF452" s="507"/>
      <c r="AG452" s="507"/>
      <c r="AH452" s="507"/>
    </row>
    <row r="453" spans="1:62" s="28" customFormat="1" ht="20.25" customHeight="1" hidden="1">
      <c r="A453" s="600" t="s">
        <v>625</v>
      </c>
      <c r="B453" s="602" t="s">
        <v>709</v>
      </c>
      <c r="C453" s="195"/>
      <c r="D453" s="136" t="s">
        <v>1222</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601"/>
      <c r="B454" s="603"/>
      <c r="C454" s="135" t="s">
        <v>35</v>
      </c>
      <c r="D454" s="141" t="s">
        <v>36</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1217</v>
      </c>
      <c r="B455" s="235" t="s">
        <v>819</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7471920.41</v>
      </c>
      <c r="AA455" s="407">
        <f t="shared" si="52"/>
        <v>7250290.39</v>
      </c>
      <c r="AC455" s="59"/>
      <c r="AD455" s="514"/>
      <c r="AE455" s="509"/>
      <c r="AF455" s="509"/>
      <c r="AG455" s="509"/>
      <c r="AH455" s="509"/>
    </row>
    <row r="456" spans="1:62" s="54" customFormat="1" ht="20.25" customHeight="1">
      <c r="A456" s="604" t="s">
        <v>976</v>
      </c>
      <c r="B456" s="569" t="s">
        <v>820</v>
      </c>
      <c r="C456" s="195"/>
      <c r="D456" s="216" t="s">
        <v>1222</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605"/>
      <c r="B457" s="570"/>
      <c r="C457" s="238" t="s">
        <v>821</v>
      </c>
      <c r="D457" s="208" t="s">
        <v>609</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605"/>
      <c r="B458" s="570"/>
      <c r="C458" s="135" t="s">
        <v>610</v>
      </c>
      <c r="D458" s="217" t="s">
        <v>611</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605"/>
      <c r="B459" s="570"/>
      <c r="C459" s="167" t="s">
        <v>612</v>
      </c>
      <c r="D459" s="217" t="s">
        <v>613</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846</v>
      </c>
      <c r="AG459" s="508"/>
      <c r="AH459" s="508"/>
    </row>
    <row r="460" spans="1:34" ht="15.75">
      <c r="A460" s="605"/>
      <c r="B460" s="570"/>
      <c r="C460" s="167"/>
      <c r="D460" s="217" t="s">
        <v>958</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605"/>
      <c r="B461" s="570"/>
      <c r="C461" s="167"/>
      <c r="D461" s="251" t="s">
        <v>2011</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40" t="s">
        <v>847</v>
      </c>
    </row>
    <row r="462" spans="1:34" ht="15.75">
      <c r="A462" s="605"/>
      <c r="B462" s="570"/>
      <c r="C462" s="167"/>
      <c r="D462" s="251" t="s">
        <v>2009</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45"/>
    </row>
    <row r="463" spans="1:34" ht="15.75">
      <c r="A463" s="605"/>
      <c r="B463" s="570"/>
      <c r="C463" s="167"/>
      <c r="D463" s="251" t="s">
        <v>2010</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46"/>
    </row>
    <row r="464" spans="1:34" ht="31.5">
      <c r="A464" s="605"/>
      <c r="B464" s="570"/>
      <c r="C464" s="167"/>
      <c r="D464" s="217" t="s">
        <v>959</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847</v>
      </c>
    </row>
    <row r="465" spans="1:34" ht="31.5">
      <c r="A465" s="605"/>
      <c r="B465" s="570"/>
      <c r="C465" s="167"/>
      <c r="D465" s="217" t="s">
        <v>960</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848</v>
      </c>
      <c r="AG465" s="508"/>
      <c r="AH465" s="508"/>
    </row>
    <row r="466" spans="1:34" ht="31.5">
      <c r="A466" s="605"/>
      <c r="B466" s="570"/>
      <c r="C466" s="167" t="s">
        <v>614</v>
      </c>
      <c r="D466" s="217" t="s">
        <v>387</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849</v>
      </c>
      <c r="AG466" s="508"/>
      <c r="AH466" s="508"/>
    </row>
    <row r="467" spans="1:34" ht="15.75" customHeight="1" hidden="1">
      <c r="A467" s="605"/>
      <c r="B467" s="570"/>
      <c r="C467" s="167"/>
      <c r="D467" s="240" t="s">
        <v>2009</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605"/>
      <c r="B468" s="570"/>
      <c r="C468" s="167"/>
      <c r="D468" s="240" t="s">
        <v>2010</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605"/>
      <c r="B469" s="570"/>
      <c r="C469" s="167"/>
      <c r="D469" s="240" t="s">
        <v>2011</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605"/>
      <c r="B470" s="570"/>
      <c r="C470" s="167" t="s">
        <v>2012</v>
      </c>
      <c r="D470" s="217" t="s">
        <v>2013</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850</v>
      </c>
      <c r="AG470" s="508"/>
      <c r="AH470" s="508"/>
    </row>
    <row r="471" spans="1:34" ht="76.5">
      <c r="A471" s="605"/>
      <c r="B471" s="570"/>
      <c r="C471" s="167" t="s">
        <v>2014</v>
      </c>
      <c r="D471" s="217" t="s">
        <v>2015</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851</v>
      </c>
      <c r="AG471" s="508"/>
      <c r="AH471" s="508"/>
    </row>
    <row r="472" spans="1:34" ht="15.75">
      <c r="A472" s="605"/>
      <c r="B472" s="570"/>
      <c r="C472" s="167"/>
      <c r="D472" s="78" t="s">
        <v>263</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852</v>
      </c>
    </row>
    <row r="473" spans="1:34" ht="31.5">
      <c r="A473" s="605"/>
      <c r="B473" s="570"/>
      <c r="C473" s="167"/>
      <c r="D473" s="242" t="s">
        <v>1670</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605"/>
      <c r="B474" s="570"/>
      <c r="C474" s="244"/>
      <c r="D474" s="349" t="s">
        <v>260</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42" t="s">
        <v>847</v>
      </c>
    </row>
    <row r="475" spans="1:34" s="64" customFormat="1" ht="15.75">
      <c r="A475" s="605"/>
      <c r="B475" s="570"/>
      <c r="C475" s="244"/>
      <c r="D475" s="349" t="s">
        <v>1672</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43"/>
    </row>
    <row r="476" spans="1:34" s="64" customFormat="1" ht="15.75">
      <c r="A476" s="605"/>
      <c r="B476" s="570"/>
      <c r="C476" s="244"/>
      <c r="D476" s="349" t="s">
        <v>1673</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43"/>
    </row>
    <row r="477" spans="1:34" s="64" customFormat="1" ht="15.75">
      <c r="A477" s="605"/>
      <c r="B477" s="570"/>
      <c r="C477" s="244"/>
      <c r="D477" s="349" t="s">
        <v>1674</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43"/>
    </row>
    <row r="478" spans="1:34" s="64" customFormat="1" ht="15.75">
      <c r="A478" s="605"/>
      <c r="B478" s="570"/>
      <c r="C478" s="244"/>
      <c r="D478" s="349" t="s">
        <v>383</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43"/>
    </row>
    <row r="479" spans="1:34" s="64" customFormat="1" ht="15.75">
      <c r="A479" s="605"/>
      <c r="B479" s="570"/>
      <c r="C479" s="244"/>
      <c r="D479" s="349" t="s">
        <v>384</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43"/>
    </row>
    <row r="480" spans="1:34" s="64" customFormat="1" ht="15.75">
      <c r="A480" s="605"/>
      <c r="B480" s="570"/>
      <c r="C480" s="244"/>
      <c r="D480" s="349" t="s">
        <v>385</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44"/>
    </row>
    <row r="481" spans="1:34" ht="47.25">
      <c r="A481" s="605"/>
      <c r="B481" s="570"/>
      <c r="C481" s="167"/>
      <c r="D481" s="13" t="s">
        <v>261</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605"/>
      <c r="B482" s="570"/>
      <c r="C482" s="244"/>
      <c r="D482" s="350" t="s">
        <v>1327</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42" t="s">
        <v>847</v>
      </c>
    </row>
    <row r="483" spans="1:34" s="64" customFormat="1" ht="31.5">
      <c r="A483" s="605"/>
      <c r="B483" s="570"/>
      <c r="C483" s="244"/>
      <c r="D483" s="346" t="s">
        <v>386</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43"/>
    </row>
    <row r="484" spans="1:34" s="64" customFormat="1" ht="31.5">
      <c r="A484" s="605"/>
      <c r="B484" s="570"/>
      <c r="C484" s="244"/>
      <c r="D484" s="346" t="s">
        <v>608</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43"/>
    </row>
    <row r="485" spans="1:34" s="64" customFormat="1" ht="15.75">
      <c r="A485" s="605"/>
      <c r="B485" s="570"/>
      <c r="C485" s="244"/>
      <c r="D485" s="346" t="s">
        <v>1328</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43"/>
    </row>
    <row r="486" spans="1:34" s="64" customFormat="1" ht="15.75">
      <c r="A486" s="605"/>
      <c r="B486" s="570"/>
      <c r="C486" s="244"/>
      <c r="D486" s="346" t="s">
        <v>262</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43"/>
    </row>
    <row r="487" spans="1:34" s="64" customFormat="1" ht="15.75">
      <c r="A487" s="605"/>
      <c r="B487" s="570"/>
      <c r="C487" s="244"/>
      <c r="D487" s="346" t="s">
        <v>1329</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44"/>
    </row>
    <row r="488" spans="1:34" ht="69.75" customHeight="1">
      <c r="A488" s="605"/>
      <c r="B488" s="570"/>
      <c r="C488" s="167"/>
      <c r="D488" s="13" t="s">
        <v>264</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208</v>
      </c>
      <c r="AG488" s="507" t="s">
        <v>853</v>
      </c>
      <c r="AH488" s="507" t="s">
        <v>854</v>
      </c>
    </row>
    <row r="489" spans="1:34" ht="31.5">
      <c r="A489" s="605"/>
      <c r="B489" s="570"/>
      <c r="C489" s="167"/>
      <c r="D489" s="13" t="s">
        <v>266</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209</v>
      </c>
      <c r="AH489" s="507" t="s">
        <v>854</v>
      </c>
    </row>
    <row r="490" spans="1:34" ht="45.75" customHeight="1">
      <c r="A490" s="605"/>
      <c r="B490" s="570"/>
      <c r="C490" s="167"/>
      <c r="D490" s="13" t="s">
        <v>265</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855</v>
      </c>
      <c r="AG490" s="507" t="s">
        <v>853</v>
      </c>
      <c r="AH490" s="507" t="s">
        <v>854</v>
      </c>
    </row>
    <row r="491" spans="1:34" ht="31.5">
      <c r="A491" s="605"/>
      <c r="B491" s="570"/>
      <c r="C491" s="167"/>
      <c r="D491" s="13" t="s">
        <v>1754</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856</v>
      </c>
      <c r="AG491" s="508"/>
      <c r="AH491" s="508" t="s">
        <v>854</v>
      </c>
    </row>
    <row r="492" spans="1:34" ht="31.5">
      <c r="A492" s="605"/>
      <c r="B492" s="570"/>
      <c r="C492" s="167"/>
      <c r="D492" s="13" t="s">
        <v>343</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857</v>
      </c>
      <c r="AG492" s="507" t="s">
        <v>853</v>
      </c>
      <c r="AH492" s="508" t="s">
        <v>854</v>
      </c>
    </row>
    <row r="493" spans="1:34" ht="51.75" customHeight="1">
      <c r="A493" s="605"/>
      <c r="B493" s="570"/>
      <c r="C493" s="167"/>
      <c r="D493" s="248" t="s">
        <v>1757</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858</v>
      </c>
      <c r="AG493" s="507" t="s">
        <v>210</v>
      </c>
      <c r="AH493" s="507" t="s">
        <v>859</v>
      </c>
    </row>
    <row r="494" spans="1:34" ht="51">
      <c r="A494" s="605"/>
      <c r="B494" s="570"/>
      <c r="C494" s="167"/>
      <c r="D494" s="13" t="s">
        <v>1758</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860</v>
      </c>
      <c r="AG494" s="507" t="s">
        <v>853</v>
      </c>
      <c r="AH494" s="507" t="s">
        <v>854</v>
      </c>
    </row>
    <row r="495" spans="1:34" ht="38.25">
      <c r="A495" s="608"/>
      <c r="B495" s="561"/>
      <c r="C495" s="167"/>
      <c r="D495" s="13" t="s">
        <v>1445</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861</v>
      </c>
      <c r="AG495" s="507" t="s">
        <v>853</v>
      </c>
      <c r="AH495" s="508" t="s">
        <v>854</v>
      </c>
    </row>
    <row r="496" spans="1:34" s="30" customFormat="1" ht="15.75">
      <c r="A496" s="604" t="s">
        <v>977</v>
      </c>
      <c r="B496" s="569"/>
      <c r="C496" s="227"/>
      <c r="D496" s="249" t="s">
        <v>1222</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605"/>
      <c r="B497" s="570"/>
      <c r="C497" s="167"/>
      <c r="D497" s="13" t="s">
        <v>760</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605"/>
      <c r="B498" s="570"/>
      <c r="C498" s="167"/>
      <c r="D498" s="13" t="s">
        <v>957</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852</v>
      </c>
    </row>
    <row r="499" spans="1:34" s="45" customFormat="1" ht="47.25">
      <c r="A499" s="608"/>
      <c r="B499" s="561"/>
      <c r="C499" s="167"/>
      <c r="D499" s="13" t="s">
        <v>1900</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862</v>
      </c>
      <c r="AG499" s="508"/>
      <c r="AH499" s="508" t="s">
        <v>854</v>
      </c>
    </row>
    <row r="500" spans="1:62" s="54" customFormat="1" ht="15.75" customHeight="1">
      <c r="A500" s="604" t="s">
        <v>45</v>
      </c>
      <c r="B500" s="569" t="s">
        <v>200</v>
      </c>
      <c r="C500" s="195"/>
      <c r="D500" s="216" t="s">
        <v>1222</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6015214.48</v>
      </c>
      <c r="AA500" s="407">
        <f t="shared" si="62"/>
        <v>3599839.33</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605"/>
      <c r="B501" s="570"/>
      <c r="C501" s="135" t="s">
        <v>1939</v>
      </c>
      <c r="D501" s="217" t="s">
        <v>1549</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605"/>
      <c r="B502" s="570"/>
      <c r="C502" s="218" t="s">
        <v>1550</v>
      </c>
      <c r="D502" s="217" t="s">
        <v>1551</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863</v>
      </c>
      <c r="AG502" s="508"/>
      <c r="AH502" s="508"/>
    </row>
    <row r="503" spans="1:34" ht="31.5" customHeight="1" hidden="1">
      <c r="A503" s="605"/>
      <c r="B503" s="570"/>
      <c r="C503" s="218" t="s">
        <v>1552</v>
      </c>
      <c r="D503" s="217" t="s">
        <v>43</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605"/>
      <c r="B504" s="570"/>
      <c r="C504" s="218" t="s">
        <v>1409</v>
      </c>
      <c r="D504" s="217" t="s">
        <v>68</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605"/>
      <c r="B505" s="570"/>
      <c r="C505" s="218"/>
      <c r="D505" s="217" t="s">
        <v>958</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605"/>
      <c r="B506" s="570"/>
      <c r="C506" s="218"/>
      <c r="D506" s="251" t="s">
        <v>767</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40" t="s">
        <v>852</v>
      </c>
    </row>
    <row r="507" spans="1:34" ht="31.5" customHeight="1">
      <c r="A507" s="605"/>
      <c r="B507" s="570"/>
      <c r="C507" s="218"/>
      <c r="D507" s="251" t="s">
        <v>1901</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45"/>
    </row>
    <row r="508" spans="1:34" ht="31.5" customHeight="1">
      <c r="A508" s="605"/>
      <c r="B508" s="570"/>
      <c r="C508" s="218"/>
      <c r="D508" s="251" t="s">
        <v>193</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46"/>
    </row>
    <row r="509" spans="1:34" ht="47.25">
      <c r="A509" s="605"/>
      <c r="B509" s="570"/>
      <c r="C509" s="218" t="s">
        <v>69</v>
      </c>
      <c r="D509" s="217" t="s">
        <v>1702</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1440</v>
      </c>
      <c r="AG509" s="508"/>
      <c r="AH509" s="508"/>
    </row>
    <row r="510" spans="1:34" ht="31.5" customHeight="1" hidden="1">
      <c r="A510" s="605"/>
      <c r="B510" s="570"/>
      <c r="C510" s="218" t="s">
        <v>218</v>
      </c>
      <c r="D510" s="217" t="s">
        <v>219</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605"/>
      <c r="B511" s="570"/>
      <c r="C511" s="218" t="s">
        <v>220</v>
      </c>
      <c r="D511" s="217" t="s">
        <v>221</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605"/>
      <c r="B512" s="570"/>
      <c r="C512" s="167" t="s">
        <v>222</v>
      </c>
      <c r="D512" s="217" t="s">
        <v>1845</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605"/>
      <c r="B513" s="570"/>
      <c r="C513" s="167" t="s">
        <v>1846</v>
      </c>
      <c r="D513" s="217" t="s">
        <v>1847</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320</v>
      </c>
      <c r="AG513" s="508"/>
      <c r="AH513" s="508"/>
    </row>
    <row r="514" spans="1:34" ht="31.5" customHeight="1" hidden="1">
      <c r="A514" s="605"/>
      <c r="B514" s="570"/>
      <c r="C514" s="167" t="s">
        <v>1808</v>
      </c>
      <c r="D514" s="217" t="s">
        <v>0</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605"/>
      <c r="B515" s="570"/>
      <c r="C515" s="167" t="s">
        <v>1</v>
      </c>
      <c r="D515" s="217" t="s">
        <v>2</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605"/>
      <c r="B516" s="570"/>
      <c r="C516" s="167" t="s">
        <v>3</v>
      </c>
      <c r="D516" s="217" t="s">
        <v>4</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605"/>
      <c r="B517" s="570"/>
      <c r="C517" s="546" t="s">
        <v>5</v>
      </c>
      <c r="D517" s="141" t="s">
        <v>498</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605"/>
      <c r="B518" s="570"/>
      <c r="C518" s="547"/>
      <c r="D518" s="198" t="s">
        <v>499</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605"/>
      <c r="B519" s="570"/>
      <c r="C519" s="548"/>
      <c r="D519" s="198" t="s">
        <v>377</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605"/>
      <c r="B520" s="570"/>
      <c r="C520" s="167" t="s">
        <v>378</v>
      </c>
      <c r="D520" s="141" t="s">
        <v>57</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605"/>
      <c r="B521" s="570"/>
      <c r="C521" s="167" t="s">
        <v>58</v>
      </c>
      <c r="D521" s="217" t="s">
        <v>507</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605"/>
      <c r="B522" s="570"/>
      <c r="C522" s="546" t="s">
        <v>508</v>
      </c>
      <c r="D522" s="217" t="s">
        <v>509</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605"/>
      <c r="B523" s="570"/>
      <c r="C523" s="547"/>
      <c r="D523" s="60" t="s">
        <v>510</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605"/>
      <c r="B524" s="570"/>
      <c r="C524" s="547"/>
      <c r="D524" s="60" t="s">
        <v>511</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605"/>
      <c r="B525" s="570"/>
      <c r="C525" s="548"/>
      <c r="D525" s="60" t="s">
        <v>512</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605"/>
      <c r="B526" s="570"/>
      <c r="C526" s="205" t="s">
        <v>513</v>
      </c>
      <c r="D526" s="217" t="s">
        <v>514</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321</v>
      </c>
      <c r="AG526" s="508"/>
      <c r="AH526" s="508"/>
    </row>
    <row r="527" spans="1:34" ht="15.75" customHeight="1" hidden="1">
      <c r="A527" s="605"/>
      <c r="B527" s="570"/>
      <c r="C527" s="546" t="s">
        <v>515</v>
      </c>
      <c r="D527" s="217" t="s">
        <v>516</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605"/>
      <c r="B528" s="570"/>
      <c r="C528" s="547"/>
      <c r="D528" s="251" t="s">
        <v>1195</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605"/>
      <c r="B529" s="570"/>
      <c r="C529" s="547"/>
      <c r="D529" s="251" t="s">
        <v>1196</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605"/>
      <c r="B530" s="570"/>
      <c r="C530" s="548"/>
      <c r="D530" s="251" t="s">
        <v>1197</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605"/>
      <c r="B531" s="570"/>
      <c r="C531" s="546" t="s">
        <v>1198</v>
      </c>
      <c r="D531" s="217" t="s">
        <v>1193</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605"/>
      <c r="B532" s="570"/>
      <c r="C532" s="547"/>
      <c r="D532" s="347" t="s">
        <v>761</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322</v>
      </c>
      <c r="AG532" s="508"/>
      <c r="AH532" s="508"/>
    </row>
    <row r="533" spans="1:34" ht="31.5">
      <c r="A533" s="605"/>
      <c r="B533" s="570"/>
      <c r="C533" s="547"/>
      <c r="D533" s="347" t="s">
        <v>762</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323</v>
      </c>
      <c r="AG533" s="508"/>
      <c r="AH533" s="508"/>
    </row>
    <row r="534" spans="1:34" ht="31.5">
      <c r="A534" s="605"/>
      <c r="B534" s="570"/>
      <c r="C534" s="547"/>
      <c r="D534" s="347" t="s">
        <v>763</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324</v>
      </c>
      <c r="AG534" s="508"/>
      <c r="AH534" s="508"/>
    </row>
    <row r="535" spans="1:34" ht="31.5">
      <c r="A535" s="605"/>
      <c r="B535" s="570"/>
      <c r="C535" s="548"/>
      <c r="D535" s="347" t="s">
        <v>1351</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325</v>
      </c>
      <c r="AG535" s="508"/>
      <c r="AH535" s="508"/>
    </row>
    <row r="536" spans="1:34" ht="48.75" customHeight="1" hidden="1">
      <c r="A536" s="605"/>
      <c r="B536" s="570"/>
      <c r="C536" s="205" t="s">
        <v>764</v>
      </c>
      <c r="D536" s="61" t="s">
        <v>765</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605"/>
      <c r="B537" s="570"/>
      <c r="C537" s="205"/>
      <c r="D537" s="217" t="s">
        <v>766</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326</v>
      </c>
      <c r="AG537" s="508"/>
      <c r="AH537" s="508"/>
    </row>
    <row r="538" spans="1:34" s="64" customFormat="1" ht="15.75" hidden="1">
      <c r="A538" s="605"/>
      <c r="B538" s="570"/>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605"/>
      <c r="B539" s="570"/>
      <c r="C539" s="252"/>
      <c r="D539" s="13" t="s">
        <v>768</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605"/>
      <c r="B540" s="570"/>
      <c r="C540" s="252"/>
      <c r="D540" s="346" t="s">
        <v>767</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42" t="s">
        <v>327</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5"/>
      <c r="B541" s="570"/>
      <c r="C541" s="252"/>
      <c r="D541" s="346" t="s">
        <v>1901</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43"/>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5"/>
      <c r="B542" s="570"/>
      <c r="C542" s="252"/>
      <c r="D542" s="346" t="s">
        <v>517</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3"/>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605"/>
      <c r="B543" s="570"/>
      <c r="C543" s="252"/>
      <c r="D543" s="346" t="s">
        <v>193</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43"/>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605"/>
      <c r="B544" s="570"/>
      <c r="C544" s="252"/>
      <c r="D544" s="346" t="s">
        <v>59</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4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605"/>
      <c r="B545" s="570"/>
      <c r="C545" s="205"/>
      <c r="D545" s="13" t="s">
        <v>1330</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605"/>
      <c r="B546" s="570"/>
      <c r="C546" s="252"/>
      <c r="D546" s="346" t="s">
        <v>767</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42" t="s">
        <v>327</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5"/>
      <c r="B547" s="570"/>
      <c r="C547" s="252"/>
      <c r="D547" s="346" t="s">
        <v>1901</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43"/>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5"/>
      <c r="B548" s="570"/>
      <c r="C548" s="252"/>
      <c r="D548" s="346" t="s">
        <v>517</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3"/>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605"/>
      <c r="B549" s="570"/>
      <c r="C549" s="252"/>
      <c r="D549" s="346" t="s">
        <v>193</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43"/>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605"/>
      <c r="B550" s="570"/>
      <c r="C550" s="252"/>
      <c r="D550" s="346" t="s">
        <v>60</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4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605"/>
      <c r="B551" s="570"/>
      <c r="C551" s="205"/>
      <c r="D551" s="13" t="s">
        <v>152</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211</v>
      </c>
      <c r="AG551" s="507" t="s">
        <v>853</v>
      </c>
      <c r="AH551" s="507" t="s">
        <v>212</v>
      </c>
    </row>
    <row r="552" spans="1:34" ht="63.75">
      <c r="A552" s="605"/>
      <c r="B552" s="570"/>
      <c r="C552" s="205"/>
      <c r="D552" s="13" t="s">
        <v>153</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37</v>
      </c>
      <c r="AG552" s="507" t="s">
        <v>853</v>
      </c>
      <c r="AH552" s="507" t="s">
        <v>854</v>
      </c>
    </row>
    <row r="553" spans="1:34" ht="31.5">
      <c r="A553" s="605"/>
      <c r="B553" s="570"/>
      <c r="C553" s="205"/>
      <c r="D553" s="141" t="s">
        <v>154</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353211.24+120005.52-2377.87</f>
        <v>470838.89</v>
      </c>
      <c r="AA553" s="407">
        <f t="shared" si="71"/>
        <v>206491.11</v>
      </c>
      <c r="AC553" s="499"/>
      <c r="AD553" s="513">
        <v>677330</v>
      </c>
      <c r="AE553" s="508">
        <v>880919.54</v>
      </c>
      <c r="AF553" s="507" t="s">
        <v>38</v>
      </c>
      <c r="AG553" s="507" t="s">
        <v>853</v>
      </c>
      <c r="AH553" s="507" t="s">
        <v>854</v>
      </c>
    </row>
    <row r="554" spans="1:34" ht="89.25">
      <c r="A554" s="605"/>
      <c r="B554" s="570"/>
      <c r="C554" s="205"/>
      <c r="D554" s="13" t="s">
        <v>1622</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1867</v>
      </c>
      <c r="AG554" s="507" t="s">
        <v>853</v>
      </c>
      <c r="AH554" s="507" t="s">
        <v>854</v>
      </c>
    </row>
    <row r="555" spans="1:34" ht="76.5">
      <c r="A555" s="605"/>
      <c r="B555" s="570"/>
      <c r="C555" s="205"/>
      <c r="D555" s="13" t="s">
        <v>1623</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1868</v>
      </c>
      <c r="AG555" s="507" t="s">
        <v>853</v>
      </c>
      <c r="AH555" s="507" t="s">
        <v>854</v>
      </c>
    </row>
    <row r="556" spans="1:34" ht="31.5">
      <c r="A556" s="605"/>
      <c r="B556" s="570"/>
      <c r="C556" s="205"/>
      <c r="D556" s="13" t="s">
        <v>1624</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854</v>
      </c>
    </row>
    <row r="557" spans="1:34" ht="31.5">
      <c r="A557" s="605"/>
      <c r="B557" s="570"/>
      <c r="C557" s="205"/>
      <c r="D557" s="13" t="s">
        <v>1625</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1869</v>
      </c>
      <c r="AG557" s="508"/>
      <c r="AH557" s="507" t="s">
        <v>854</v>
      </c>
    </row>
    <row r="558" spans="1:34" ht="31.5">
      <c r="A558" s="605"/>
      <c r="B558" s="570"/>
      <c r="C558" s="205"/>
      <c r="D558" s="13" t="s">
        <v>194</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327</v>
      </c>
    </row>
    <row r="559" spans="1:34" ht="31.5">
      <c r="A559" s="605"/>
      <c r="B559" s="570"/>
      <c r="C559" s="205"/>
      <c r="D559" s="66" t="s">
        <v>72</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605"/>
      <c r="B560" s="570"/>
      <c r="C560" s="252"/>
      <c r="D560" s="351" t="s">
        <v>73</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42" t="s">
        <v>327</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70"/>
      <c r="B561" s="658"/>
      <c r="C561" s="252"/>
      <c r="D561" s="351" t="s">
        <v>74</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43"/>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70"/>
      <c r="B562" s="658"/>
      <c r="C562" s="252"/>
      <c r="D562" s="351" t="s">
        <v>75</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43"/>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70"/>
      <c r="B563" s="658"/>
      <c r="C563" s="252"/>
      <c r="D563" s="351" t="s">
        <v>76</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4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71"/>
      <c r="B564" s="654"/>
      <c r="C564" s="205"/>
      <c r="D564" s="13" t="s">
        <v>147</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327</v>
      </c>
    </row>
    <row r="565" spans="1:34" ht="20.25" customHeight="1">
      <c r="A565" s="604" t="s">
        <v>46</v>
      </c>
      <c r="B565" s="569" t="s">
        <v>1964</v>
      </c>
      <c r="C565" s="195"/>
      <c r="D565" s="216" t="s">
        <v>1222</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605"/>
      <c r="B566" s="570"/>
      <c r="C566" s="609" t="s">
        <v>195</v>
      </c>
      <c r="D566" s="217" t="s">
        <v>196</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605"/>
      <c r="B567" s="570"/>
      <c r="C567" s="610"/>
      <c r="D567" s="352" t="s">
        <v>197</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40" t="s">
        <v>1870</v>
      </c>
      <c r="AG567" s="508"/>
      <c r="AH567" s="508"/>
    </row>
    <row r="568" spans="1:34" ht="15.75" customHeight="1" hidden="1">
      <c r="A568" s="605"/>
      <c r="B568" s="570"/>
      <c r="C568" s="610"/>
      <c r="D568" s="352" t="s">
        <v>1286</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83"/>
      <c r="AG568" s="508"/>
      <c r="AH568" s="508"/>
    </row>
    <row r="569" spans="1:34" ht="31.5">
      <c r="A569" s="605"/>
      <c r="B569" s="570"/>
      <c r="C569" s="610"/>
      <c r="D569" s="352" t="s">
        <v>1287</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83"/>
      <c r="AG569" s="508"/>
      <c r="AH569" s="508"/>
    </row>
    <row r="570" spans="1:34" ht="31.5">
      <c r="A570" s="605"/>
      <c r="B570" s="570"/>
      <c r="C570" s="611"/>
      <c r="D570" s="352" t="s">
        <v>175</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41"/>
      <c r="AG570" s="508"/>
      <c r="AH570" s="508"/>
    </row>
    <row r="571" spans="1:34" ht="31.5" customHeight="1" hidden="1">
      <c r="A571" s="605"/>
      <c r="B571" s="570"/>
      <c r="C571" s="135" t="s">
        <v>176</v>
      </c>
      <c r="D571" s="217" t="s">
        <v>177</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605"/>
      <c r="B572" s="570"/>
      <c r="C572" s="135"/>
      <c r="D572" s="217" t="s">
        <v>1231</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51">
      <c r="A573" s="605"/>
      <c r="B573" s="570"/>
      <c r="C573" s="135"/>
      <c r="D573" s="217" t="s">
        <v>1288</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1871</v>
      </c>
      <c r="AG573" s="508"/>
      <c r="AH573" s="508"/>
    </row>
    <row r="574" spans="1:34" ht="31.5">
      <c r="A574" s="605"/>
      <c r="B574" s="570"/>
      <c r="C574" s="135"/>
      <c r="D574" s="13" t="s">
        <v>148</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1872</v>
      </c>
      <c r="AG574" s="507" t="s">
        <v>853</v>
      </c>
      <c r="AH574" s="507" t="s">
        <v>854</v>
      </c>
    </row>
    <row r="575" spans="1:34" ht="31.5">
      <c r="A575" s="605"/>
      <c r="B575" s="570"/>
      <c r="C575" s="135"/>
      <c r="D575" s="13" t="s">
        <v>520</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605"/>
      <c r="B576" s="570"/>
      <c r="C576" s="255"/>
      <c r="D576" s="346" t="s">
        <v>521</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42" t="s">
        <v>327</v>
      </c>
    </row>
    <row r="577" spans="1:34" s="64" customFormat="1" ht="15.75">
      <c r="A577" s="605"/>
      <c r="B577" s="570"/>
      <c r="C577" s="255"/>
      <c r="D577" s="346" t="s">
        <v>522</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43"/>
    </row>
    <row r="578" spans="1:34" s="64" customFormat="1" ht="15.75">
      <c r="A578" s="608"/>
      <c r="B578" s="561"/>
      <c r="C578" s="255"/>
      <c r="D578" s="346" t="s">
        <v>523</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44"/>
    </row>
    <row r="579" spans="1:34" s="30" customFormat="1" ht="15.75" customHeight="1" hidden="1">
      <c r="A579" s="594" t="s">
        <v>47</v>
      </c>
      <c r="B579" s="597" t="s">
        <v>1289</v>
      </c>
      <c r="C579" s="167"/>
      <c r="D579" s="216" t="s">
        <v>748</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5"/>
      <c r="B580" s="598"/>
      <c r="C580" s="167" t="s">
        <v>749</v>
      </c>
      <c r="D580" s="217" t="s">
        <v>968</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5"/>
      <c r="B581" s="598"/>
      <c r="C581" s="167"/>
      <c r="D581" s="66" t="s">
        <v>72</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5"/>
      <c r="B582" s="598"/>
      <c r="C582" s="244"/>
      <c r="D582" s="67" t="s">
        <v>73</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5"/>
      <c r="B583" s="598"/>
      <c r="C583" s="244"/>
      <c r="D583" s="67" t="s">
        <v>74</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5"/>
      <c r="B584" s="598"/>
      <c r="C584" s="244"/>
      <c r="D584" s="67" t="s">
        <v>75</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5"/>
      <c r="B585" s="598"/>
      <c r="C585" s="244"/>
      <c r="D585" s="67" t="s">
        <v>76</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604" t="s">
        <v>1681</v>
      </c>
      <c r="B589" s="569" t="s">
        <v>487</v>
      </c>
      <c r="C589" s="195"/>
      <c r="D589" s="216" t="s">
        <v>1222</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605"/>
      <c r="B590" s="570"/>
      <c r="C590" s="167" t="s">
        <v>77</v>
      </c>
      <c r="D590" s="217" t="s">
        <v>78</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605"/>
      <c r="B591" s="570"/>
      <c r="C591" s="167" t="s">
        <v>79</v>
      </c>
      <c r="D591" s="217" t="s">
        <v>80</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605"/>
      <c r="B592" s="570"/>
      <c r="C592" s="167" t="s">
        <v>176</v>
      </c>
      <c r="D592" s="217" t="s">
        <v>81</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1873</v>
      </c>
      <c r="AG592" s="508"/>
      <c r="AH592" s="508"/>
    </row>
    <row r="593" spans="1:34" ht="47.25">
      <c r="A593" s="608"/>
      <c r="B593" s="561"/>
      <c r="C593" s="167"/>
      <c r="D593" s="217" t="s">
        <v>1855</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1874</v>
      </c>
      <c r="AG593" s="507" t="s">
        <v>853</v>
      </c>
      <c r="AH593" s="507" t="s">
        <v>854</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491</v>
      </c>
      <c r="B595" s="593" t="s">
        <v>82</v>
      </c>
      <c r="C595" s="593"/>
      <c r="D595" s="593"/>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94" t="s">
        <v>625</v>
      </c>
      <c r="B596" s="597" t="s">
        <v>1224</v>
      </c>
      <c r="C596" s="195"/>
      <c r="D596" s="216" t="s">
        <v>1222</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5"/>
      <c r="B597" s="598"/>
      <c r="C597" s="167" t="s">
        <v>83</v>
      </c>
      <c r="D597" s="208" t="s">
        <v>84</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5"/>
      <c r="B598" s="598"/>
      <c r="C598" s="167" t="s">
        <v>415</v>
      </c>
      <c r="D598" s="208" t="s">
        <v>416</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5"/>
      <c r="B599" s="598"/>
      <c r="C599" s="167" t="s">
        <v>35</v>
      </c>
      <c r="D599" s="208" t="s">
        <v>712</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1691</v>
      </c>
      <c r="AG599" s="508"/>
      <c r="AH599" s="507" t="s">
        <v>1692</v>
      </c>
    </row>
    <row r="600" spans="1:34" ht="47.25" customHeight="1" hidden="1">
      <c r="A600" s="595"/>
      <c r="B600" s="598"/>
      <c r="C600" s="167" t="s">
        <v>713</v>
      </c>
      <c r="D600" s="208" t="s">
        <v>1087</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5"/>
      <c r="B601" s="598"/>
      <c r="C601" s="167"/>
      <c r="D601" s="208" t="s">
        <v>1088</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1693</v>
      </c>
      <c r="AF601" s="508"/>
      <c r="AG601" s="508"/>
      <c r="AH601" s="507" t="s">
        <v>1692</v>
      </c>
    </row>
    <row r="602" spans="1:34" ht="47.25" hidden="1">
      <c r="A602" s="595"/>
      <c r="B602" s="598"/>
      <c r="C602" s="148" t="s">
        <v>1089</v>
      </c>
      <c r="D602" s="141" t="s">
        <v>1090</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5"/>
      <c r="B603" s="598"/>
      <c r="C603" s="148"/>
      <c r="D603" s="259" t="s">
        <v>1091</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5"/>
      <c r="B604" s="598"/>
      <c r="C604" s="148"/>
      <c r="D604" s="14" t="s">
        <v>1118</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5"/>
      <c r="B605" s="598"/>
      <c r="C605" s="148"/>
      <c r="D605" s="14" t="s">
        <v>1968</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96"/>
      <c r="B606" s="599"/>
      <c r="C606" s="148"/>
      <c r="D606" s="141" t="s">
        <v>1092</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1682</v>
      </c>
      <c r="B611" s="480" t="s">
        <v>2004</v>
      </c>
      <c r="C611" s="135"/>
      <c r="D611" s="141" t="s">
        <v>2005</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7" t="s">
        <v>369</v>
      </c>
    </row>
    <row r="612" spans="1:34" ht="15.75" hidden="1">
      <c r="A612" s="594" t="s">
        <v>624</v>
      </c>
      <c r="B612" s="597" t="s">
        <v>824</v>
      </c>
      <c r="C612" s="167" t="s">
        <v>825</v>
      </c>
      <c r="D612" s="136" t="s">
        <v>1222</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5"/>
      <c r="B613" s="598"/>
      <c r="C613" s="167"/>
      <c r="D613" s="14" t="s">
        <v>474</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5"/>
      <c r="B614" s="598"/>
      <c r="C614" s="167"/>
      <c r="D614" s="14" t="s">
        <v>1780</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96"/>
      <c r="B615" s="599"/>
      <c r="C615" s="167"/>
      <c r="D615" s="14" t="s">
        <v>1268</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94" t="s">
        <v>1331</v>
      </c>
      <c r="B616" s="597" t="s">
        <v>460</v>
      </c>
      <c r="C616" s="195"/>
      <c r="D616" s="216" t="s">
        <v>1222</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5"/>
      <c r="B617" s="598"/>
      <c r="C617" s="167" t="s">
        <v>461</v>
      </c>
      <c r="D617" s="141" t="s">
        <v>462</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5"/>
      <c r="B618" s="598"/>
      <c r="C618" s="167" t="s">
        <v>463</v>
      </c>
      <c r="D618" s="208" t="s">
        <v>997</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5"/>
      <c r="B619" s="598"/>
      <c r="C619" s="167" t="s">
        <v>998</v>
      </c>
      <c r="D619" s="208" t="s">
        <v>355</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5"/>
      <c r="B620" s="598"/>
      <c r="C620" s="167" t="s">
        <v>356</v>
      </c>
      <c r="D620" s="141" t="s">
        <v>357</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5"/>
      <c r="B621" s="598"/>
      <c r="C621" s="167" t="s">
        <v>358</v>
      </c>
      <c r="D621" s="141" t="s">
        <v>1012</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1694</v>
      </c>
      <c r="AG621" s="508"/>
      <c r="AH621" s="507" t="s">
        <v>1692</v>
      </c>
    </row>
    <row r="622" spans="1:34" ht="31.5" customHeight="1" hidden="1">
      <c r="A622" s="595"/>
      <c r="B622" s="598"/>
      <c r="C622" s="167"/>
      <c r="D622" s="208" t="s">
        <v>1796</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5"/>
      <c r="B623" s="598"/>
      <c r="C623" s="167" t="s">
        <v>1797</v>
      </c>
      <c r="D623" s="141" t="s">
        <v>1374</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836</v>
      </c>
      <c r="AG623" s="508"/>
      <c r="AH623" s="507" t="s">
        <v>1692</v>
      </c>
    </row>
    <row r="624" spans="1:34" ht="31.5" hidden="1">
      <c r="A624" s="595"/>
      <c r="B624" s="598"/>
      <c r="C624" s="167"/>
      <c r="D624" s="14" t="s">
        <v>1969</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837</v>
      </c>
    </row>
    <row r="625" spans="1:34" ht="31.5">
      <c r="A625" s="595"/>
      <c r="B625" s="598"/>
      <c r="C625" s="167"/>
      <c r="D625" s="14" t="s">
        <v>1970</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838</v>
      </c>
    </row>
    <row r="626" spans="1:34" ht="38.25">
      <c r="A626" s="595"/>
      <c r="B626" s="598"/>
      <c r="C626" s="167"/>
      <c r="D626" s="262" t="s">
        <v>1971</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839</v>
      </c>
      <c r="AG626" s="508"/>
      <c r="AH626" s="507" t="s">
        <v>206</v>
      </c>
    </row>
    <row r="627" spans="1:34" ht="63.75">
      <c r="A627" s="595"/>
      <c r="B627" s="598"/>
      <c r="C627" s="167"/>
      <c r="D627" s="262" t="s">
        <v>1816</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207</v>
      </c>
    </row>
    <row r="628" spans="1:34" ht="47.25">
      <c r="A628" s="595"/>
      <c r="B628" s="598"/>
      <c r="C628" s="167"/>
      <c r="D628" s="262" t="s">
        <v>330</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5"/>
      <c r="B629" s="598"/>
      <c r="C629" s="167"/>
      <c r="D629" s="262" t="s">
        <v>502</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840</v>
      </c>
    </row>
    <row r="630" spans="1:34" ht="48" customHeight="1">
      <c r="A630" s="595"/>
      <c r="B630" s="598"/>
      <c r="C630" s="167"/>
      <c r="D630" s="262" t="s">
        <v>1235</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838</v>
      </c>
    </row>
    <row r="631" spans="1:34" ht="31.5">
      <c r="A631" s="595"/>
      <c r="B631" s="598"/>
      <c r="C631" s="167"/>
      <c r="D631" s="263" t="s">
        <v>1236</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840</v>
      </c>
    </row>
    <row r="632" spans="1:34" ht="63" hidden="1">
      <c r="A632" s="595"/>
      <c r="B632" s="598"/>
      <c r="C632" s="167"/>
      <c r="D632" s="263" t="s">
        <v>1780</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96"/>
      <c r="B633" s="599"/>
      <c r="C633" s="167"/>
      <c r="D633" s="263" t="s">
        <v>1268</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94" t="s">
        <v>1215</v>
      </c>
      <c r="B634" s="597" t="s">
        <v>1965</v>
      </c>
      <c r="C634" s="167"/>
      <c r="D634" s="136" t="s">
        <v>1222</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96"/>
      <c r="B635" s="599"/>
      <c r="C635" s="167"/>
      <c r="D635" s="196" t="s">
        <v>1010</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492</v>
      </c>
      <c r="B637" s="593" t="s">
        <v>603</v>
      </c>
      <c r="C637" s="593"/>
      <c r="D637" s="593"/>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90" t="s">
        <v>625</v>
      </c>
      <c r="B638" s="569" t="s">
        <v>1224</v>
      </c>
      <c r="C638" s="195"/>
      <c r="D638" s="136" t="s">
        <v>1375</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67"/>
      <c r="B639" s="570"/>
      <c r="C639" s="135" t="s">
        <v>35</v>
      </c>
      <c r="D639" s="141" t="s">
        <v>36</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67"/>
      <c r="B640" s="570"/>
      <c r="C640" s="135" t="s">
        <v>1376</v>
      </c>
      <c r="D640" s="141" t="s">
        <v>1377</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493</v>
      </c>
      <c r="B642" s="593" t="s">
        <v>1378</v>
      </c>
      <c r="C642" s="593"/>
      <c r="D642" s="593"/>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15869299.64</v>
      </c>
      <c r="AA642" s="407">
        <f t="shared" si="80"/>
        <v>39467027.23</v>
      </c>
      <c r="AC642" s="499"/>
      <c r="AD642" s="513"/>
      <c r="AE642" s="508"/>
      <c r="AF642" s="508"/>
      <c r="AG642" s="508"/>
      <c r="AH642" s="508"/>
    </row>
    <row r="643" spans="1:34" ht="15.75" customHeight="1" hidden="1">
      <c r="A643" s="590" t="s">
        <v>625</v>
      </c>
      <c r="B643" s="569" t="s">
        <v>1224</v>
      </c>
      <c r="C643" s="135"/>
      <c r="D643" s="136" t="s">
        <v>1222</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7"/>
      <c r="B644" s="570"/>
      <c r="C644" s="135" t="s">
        <v>35</v>
      </c>
      <c r="D644" s="141" t="s">
        <v>36</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613" t="s">
        <v>1379</v>
      </c>
      <c r="C645" s="614"/>
      <c r="D645" s="615"/>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5110127.73</v>
      </c>
      <c r="AA645" s="407">
        <f t="shared" si="80"/>
        <v>8027666.75</v>
      </c>
      <c r="AC645" s="59"/>
      <c r="AD645" s="514"/>
      <c r="AE645" s="509"/>
      <c r="AF645" s="509"/>
      <c r="AG645" s="509"/>
      <c r="AH645" s="509"/>
    </row>
    <row r="646" spans="1:62" s="54" customFormat="1" ht="16.5" customHeight="1">
      <c r="A646" s="592">
        <v>100102</v>
      </c>
      <c r="B646" s="592" t="s">
        <v>1380</v>
      </c>
      <c r="C646" s="135"/>
      <c r="D646" s="216" t="s">
        <v>1222</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4359606.5</v>
      </c>
      <c r="AA646" s="407">
        <f t="shared" si="80"/>
        <v>7198187.98</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92"/>
      <c r="B647" s="592"/>
      <c r="C647" s="135" t="s">
        <v>1383</v>
      </c>
      <c r="D647" s="217" t="s">
        <v>1384</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47" t="s">
        <v>1602</v>
      </c>
      <c r="AF647" s="648"/>
      <c r="AG647" s="648"/>
      <c r="AH647" s="649"/>
    </row>
    <row r="648" spans="1:34" s="45" customFormat="1" ht="31.5">
      <c r="A648" s="592"/>
      <c r="B648" s="592"/>
      <c r="C648" s="135"/>
      <c r="D648" s="217" t="s">
        <v>961</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1605</v>
      </c>
      <c r="AH648" s="507" t="s">
        <v>1606</v>
      </c>
    </row>
    <row r="649" spans="1:34" s="45" customFormat="1" ht="47.25">
      <c r="A649" s="592"/>
      <c r="B649" s="592"/>
      <c r="C649" s="135"/>
      <c r="D649" s="217" t="s">
        <v>660</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1188+792+17820+89600.4+1415</f>
        <v>110815.4</v>
      </c>
      <c r="AA649" s="407">
        <f t="shared" si="80"/>
        <v>602184.6</v>
      </c>
      <c r="AC649" s="499"/>
      <c r="AD649" s="512">
        <v>1426000</v>
      </c>
      <c r="AE649" s="507"/>
      <c r="AF649" s="647" t="s">
        <v>1607</v>
      </c>
      <c r="AG649" s="648"/>
      <c r="AH649" s="649"/>
    </row>
    <row r="650" spans="1:34" s="362" customFormat="1" ht="54" customHeight="1">
      <c r="A650" s="592"/>
      <c r="B650" s="592"/>
      <c r="C650" s="135"/>
      <c r="D650" s="1" t="s">
        <v>268</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f>40247.93+681086.4</f>
        <v>721334.33</v>
      </c>
      <c r="AA650" s="407">
        <f t="shared" si="80"/>
        <v>961815.67</v>
      </c>
      <c r="AC650" s="501"/>
      <c r="AD650" s="512">
        <v>1978300</v>
      </c>
      <c r="AE650" s="512">
        <v>1978300</v>
      </c>
      <c r="AF650" s="507"/>
      <c r="AG650" s="507" t="s">
        <v>1603</v>
      </c>
      <c r="AH650" s="507" t="s">
        <v>1604</v>
      </c>
    </row>
    <row r="651" spans="1:34" s="362" customFormat="1" ht="51">
      <c r="A651" s="592"/>
      <c r="B651" s="592"/>
      <c r="C651" s="135" t="s">
        <v>1151</v>
      </c>
      <c r="D651" s="1" t="s">
        <v>659</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11127.6+263193.14+5370.58+39739.87+209268.63+9494.4+74766+373+24075+175466.01+5197+7232.4+389567.07+352003.33+56143.5+70976.16+7571.34+4954.58+48101.23+8895.8+31997.87+762+47274.84+36030.12+68462.61+230452.07+34806+198077.78+231361.26+7390.66+134+165124.11</f>
        <v>2815389.96</v>
      </c>
      <c r="AA651" s="407">
        <f t="shared" si="80"/>
        <v>3717057.04</v>
      </c>
      <c r="AC651" s="501"/>
      <c r="AD651" s="512">
        <v>7323204</v>
      </c>
      <c r="AE651" s="512">
        <v>7323204</v>
      </c>
      <c r="AF651" s="507" t="s">
        <v>1608</v>
      </c>
      <c r="AG651" s="507" t="s">
        <v>1609</v>
      </c>
      <c r="AH651" s="507"/>
    </row>
    <row r="652" spans="1:34" s="362" customFormat="1" ht="31.5">
      <c r="A652" s="592"/>
      <c r="B652" s="592"/>
      <c r="C652" s="135"/>
      <c r="D652" s="1" t="s">
        <v>329</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92"/>
      <c r="B653" s="592"/>
      <c r="C653" s="135" t="s">
        <v>1153</v>
      </c>
      <c r="D653" s="1" t="s">
        <v>1155</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47" t="s">
        <v>1610</v>
      </c>
      <c r="AF653" s="648"/>
      <c r="AG653" s="649"/>
      <c r="AH653" s="507"/>
    </row>
    <row r="654" spans="1:34" s="362" customFormat="1" ht="31.5" hidden="1">
      <c r="A654" s="592"/>
      <c r="B654" s="592"/>
      <c r="C654" s="135" t="s">
        <v>1982</v>
      </c>
      <c r="D654" s="1" t="s">
        <v>1156</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1605</v>
      </c>
      <c r="AH654" s="507"/>
    </row>
    <row r="655" spans="1:34" s="362" customFormat="1" ht="31.5">
      <c r="A655" s="592"/>
      <c r="B655" s="592"/>
      <c r="C655" s="135" t="s">
        <v>1395</v>
      </c>
      <c r="D655" s="1" t="s">
        <v>1157</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47" t="s">
        <v>1610</v>
      </c>
      <c r="AF655" s="648"/>
      <c r="AG655" s="649"/>
      <c r="AH655" s="507"/>
    </row>
    <row r="656" spans="1:34" s="362" customFormat="1" ht="31.5">
      <c r="A656" s="592"/>
      <c r="B656" s="592"/>
      <c r="C656" s="135"/>
      <c r="D656" s="1" t="s">
        <v>269</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1603</v>
      </c>
      <c r="AH656" s="507" t="s">
        <v>1606</v>
      </c>
    </row>
    <row r="657" spans="1:34" s="362" customFormat="1" ht="48" customHeight="1">
      <c r="A657" s="592"/>
      <c r="B657" s="592"/>
      <c r="C657" s="135"/>
      <c r="D657" s="1" t="s">
        <v>270</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1603</v>
      </c>
      <c r="AH657" s="507" t="s">
        <v>1606</v>
      </c>
    </row>
    <row r="658" spans="1:34" s="362" customFormat="1" ht="58.5" customHeight="1">
      <c r="A658" s="592"/>
      <c r="B658" s="592"/>
      <c r="C658" s="135"/>
      <c r="D658" s="1" t="s">
        <v>1933</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1611</v>
      </c>
      <c r="AG658" s="507" t="s">
        <v>1612</v>
      </c>
      <c r="AH658" s="507" t="s">
        <v>1606</v>
      </c>
    </row>
    <row r="659" spans="1:34" s="362" customFormat="1" ht="31.5">
      <c r="A659" s="592"/>
      <c r="B659" s="592"/>
      <c r="C659" s="135"/>
      <c r="D659" s="1" t="s">
        <v>1844</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1603</v>
      </c>
      <c r="AH659" s="507" t="s">
        <v>1606</v>
      </c>
    </row>
    <row r="660" spans="1:34" s="362" customFormat="1" ht="25.5">
      <c r="A660" s="592"/>
      <c r="B660" s="592"/>
      <c r="C660" s="135"/>
      <c r="D660" s="1" t="s">
        <v>272</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1613</v>
      </c>
      <c r="AH660" s="507" t="s">
        <v>1606</v>
      </c>
    </row>
    <row r="661" spans="1:34" s="362" customFormat="1" ht="31.5">
      <c r="A661" s="592"/>
      <c r="B661" s="592"/>
      <c r="C661" s="135"/>
      <c r="D661" s="1" t="s">
        <v>271</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1615</v>
      </c>
      <c r="AG661" s="525" t="s">
        <v>1616</v>
      </c>
      <c r="AH661" s="507" t="s">
        <v>1617</v>
      </c>
    </row>
    <row r="662" spans="1:34" s="362" customFormat="1" ht="25.5">
      <c r="A662" s="592"/>
      <c r="B662" s="592"/>
      <c r="C662" s="135"/>
      <c r="D662" s="1" t="s">
        <v>1119</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1614</v>
      </c>
      <c r="AH662" s="507" t="s">
        <v>1606</v>
      </c>
    </row>
    <row r="663" spans="1:62" s="54" customFormat="1" ht="15.75" customHeight="1">
      <c r="A663" s="592">
        <v>100106</v>
      </c>
      <c r="B663" s="592" t="s">
        <v>1832</v>
      </c>
      <c r="C663" s="195"/>
      <c r="D663" s="216" t="s">
        <v>1222</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750521.23</v>
      </c>
      <c r="AA663" s="407">
        <f t="shared" si="80"/>
        <v>809478.77</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92"/>
      <c r="B664" s="592"/>
      <c r="C664" s="135" t="s">
        <v>354</v>
      </c>
      <c r="D664" s="1" t="s">
        <v>1161</v>
      </c>
      <c r="E664" s="142"/>
      <c r="F664" s="143"/>
      <c r="G664" s="142"/>
      <c r="H664" s="417" t="s">
        <v>370</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65132.9+200366.31+60605.67+76456.8+14488.88+107440.2+26295.81+40400.8+77357+34389+40425+7162.86</f>
        <v>750521.23</v>
      </c>
      <c r="AA664" s="407">
        <f t="shared" si="80"/>
        <v>809478.77</v>
      </c>
      <c r="AB664" s="490"/>
      <c r="AC664" s="501"/>
      <c r="AD664" s="512">
        <v>1759846.68</v>
      </c>
      <c r="AE664" s="647" t="s">
        <v>1618</v>
      </c>
      <c r="AF664" s="648"/>
      <c r="AG664" s="649"/>
      <c r="AH664" s="507" t="s">
        <v>1606</v>
      </c>
    </row>
    <row r="665" spans="1:34" s="362" customFormat="1" ht="73.5" customHeight="1" hidden="1">
      <c r="A665" s="592"/>
      <c r="B665" s="592"/>
      <c r="C665" s="135"/>
      <c r="D665" s="13" t="s">
        <v>1162</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69">
        <v>100203</v>
      </c>
      <c r="B666" s="569" t="s">
        <v>1992</v>
      </c>
      <c r="C666" s="267"/>
      <c r="D666" s="216" t="s">
        <v>1222</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70"/>
      <c r="B667" s="570"/>
      <c r="C667" s="266"/>
      <c r="D667" s="217" t="s">
        <v>1344</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1606</v>
      </c>
    </row>
    <row r="668" spans="1:62" s="28" customFormat="1" ht="15.75">
      <c r="A668" s="569">
        <v>150101</v>
      </c>
      <c r="B668" s="569" t="s">
        <v>422</v>
      </c>
      <c r="C668" s="195"/>
      <c r="D668" s="216" t="s">
        <v>1222</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1930402.82</v>
      </c>
      <c r="AA668" s="407">
        <f t="shared" si="89"/>
        <v>18145624.99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14.75">
      <c r="A669" s="570"/>
      <c r="B669" s="570"/>
      <c r="C669" s="266" t="s">
        <v>1735</v>
      </c>
      <c r="D669" s="14" t="s">
        <v>1736</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1273</v>
      </c>
      <c r="AG669" s="507" t="s">
        <v>1627</v>
      </c>
      <c r="AH669" s="507" t="s">
        <v>1628</v>
      </c>
    </row>
    <row r="670" spans="1:34" s="362" customFormat="1" ht="18" customHeight="1" hidden="1">
      <c r="A670" s="570"/>
      <c r="B670" s="570"/>
      <c r="C670" s="266"/>
      <c r="D670" s="374" t="s">
        <v>1345</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70"/>
      <c r="B671" s="570"/>
      <c r="C671" s="266"/>
      <c r="D671" s="374" t="s">
        <v>1350</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70"/>
      <c r="B672" s="570"/>
      <c r="C672" s="266"/>
      <c r="D672" s="14" t="s">
        <v>10</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70"/>
      <c r="B673" s="570"/>
      <c r="C673" s="266"/>
      <c r="D673" s="14" t="s">
        <v>11</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70"/>
      <c r="B674" s="570"/>
      <c r="C674" s="266"/>
      <c r="D674" s="13" t="s">
        <v>1427</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70"/>
      <c r="B675" s="570"/>
      <c r="C675" s="266"/>
      <c r="D675" s="14" t="s">
        <v>1316</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70"/>
      <c r="B676" s="570"/>
      <c r="C676" s="266"/>
      <c r="D676" s="14" t="s">
        <v>333</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70"/>
      <c r="B677" s="570"/>
      <c r="C677" s="266" t="s">
        <v>1962</v>
      </c>
      <c r="D677" s="1" t="s">
        <v>1412</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1629</v>
      </c>
      <c r="AG677" s="507" t="s">
        <v>1630</v>
      </c>
      <c r="AH677" s="507" t="s">
        <v>1606</v>
      </c>
    </row>
    <row r="678" spans="1:34" s="362" customFormat="1" ht="92.25" customHeight="1">
      <c r="A678" s="570"/>
      <c r="B678" s="570"/>
      <c r="C678" s="266" t="s">
        <v>1956</v>
      </c>
      <c r="D678" s="1" t="s">
        <v>2037</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1631</v>
      </c>
      <c r="AG678" s="507" t="s">
        <v>1632</v>
      </c>
      <c r="AH678" s="507" t="s">
        <v>1633</v>
      </c>
    </row>
    <row r="679" spans="1:34" s="362" customFormat="1" ht="51">
      <c r="A679" s="570"/>
      <c r="B679" s="570"/>
      <c r="C679" s="266" t="s">
        <v>1958</v>
      </c>
      <c r="D679" s="14" t="s">
        <v>1413</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1634</v>
      </c>
      <c r="AG679" s="507" t="s">
        <v>1635</v>
      </c>
      <c r="AH679" s="507"/>
    </row>
    <row r="680" spans="1:34" s="362" customFormat="1" ht="51">
      <c r="A680" s="570"/>
      <c r="B680" s="570"/>
      <c r="C680" s="266" t="s">
        <v>1494</v>
      </c>
      <c r="D680" s="14" t="s">
        <v>598</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1636</v>
      </c>
      <c r="AG680" s="507" t="s">
        <v>1637</v>
      </c>
      <c r="AH680" s="507"/>
    </row>
    <row r="681" spans="1:34" s="362" customFormat="1" ht="31.5">
      <c r="A681" s="570"/>
      <c r="B681" s="570"/>
      <c r="C681" s="266" t="s">
        <v>1496</v>
      </c>
      <c r="D681" s="14" t="s">
        <v>599</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70"/>
      <c r="B682" s="570"/>
      <c r="C682" s="266"/>
      <c r="D682" s="14" t="s">
        <v>600</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1638</v>
      </c>
      <c r="AH682" s="507"/>
    </row>
    <row r="683" spans="1:34" s="362" customFormat="1" ht="31.5">
      <c r="A683" s="658"/>
      <c r="B683" s="658"/>
      <c r="C683" s="266" t="s">
        <v>164</v>
      </c>
      <c r="D683" s="13" t="s">
        <v>6</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58"/>
      <c r="B684" s="658"/>
      <c r="C684" s="266"/>
      <c r="D684" s="14" t="s">
        <v>7</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63.75">
      <c r="A685" s="658"/>
      <c r="B685" s="658"/>
      <c r="C685" s="266"/>
      <c r="D685" s="370" t="s">
        <v>1957</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85</v>
      </c>
      <c r="AG685" s="507" t="s">
        <v>86</v>
      </c>
      <c r="AH685" s="507"/>
    </row>
    <row r="686" spans="1:34" s="362" customFormat="1" ht="47.25">
      <c r="A686" s="658"/>
      <c r="B686" s="658"/>
      <c r="C686" s="266"/>
      <c r="D686" s="14" t="s">
        <v>1934</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87</v>
      </c>
      <c r="AG686" s="507" t="s">
        <v>88</v>
      </c>
      <c r="AH686" s="507" t="s">
        <v>89</v>
      </c>
    </row>
    <row r="687" spans="1:34" s="362" customFormat="1" ht="15.75" hidden="1">
      <c r="A687" s="658"/>
      <c r="B687" s="658"/>
      <c r="C687" s="266"/>
      <c r="D687" s="684" t="s">
        <v>1935</v>
      </c>
      <c r="E687" s="142"/>
      <c r="F687" s="143"/>
      <c r="G687" s="142"/>
      <c r="H687" s="685">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38">
        <v>8909732.21</v>
      </c>
      <c r="AE687" s="638">
        <v>15191564.94</v>
      </c>
      <c r="AF687" s="638" t="s">
        <v>90</v>
      </c>
      <c r="AG687" s="640" t="s">
        <v>91</v>
      </c>
      <c r="AH687" s="633" t="s">
        <v>92</v>
      </c>
    </row>
    <row r="688" spans="1:34" s="362" customFormat="1" ht="15.75">
      <c r="A688" s="658"/>
      <c r="B688" s="658"/>
      <c r="C688" s="266"/>
      <c r="D688" s="686"/>
      <c r="E688" s="142"/>
      <c r="F688" s="143"/>
      <c r="G688" s="142"/>
      <c r="H688" s="687"/>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1319</v>
      </c>
      <c r="AC688" s="501"/>
      <c r="AD688" s="639"/>
      <c r="AE688" s="639"/>
      <c r="AF688" s="639"/>
      <c r="AG688" s="641"/>
      <c r="AH688" s="634"/>
    </row>
    <row r="689" spans="1:34" s="362" customFormat="1" ht="38.25">
      <c r="A689" s="658"/>
      <c r="B689" s="658"/>
      <c r="C689" s="266"/>
      <c r="D689" s="14" t="s">
        <v>1936</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93</v>
      </c>
      <c r="AG689" s="507" t="s">
        <v>94</v>
      </c>
      <c r="AH689" s="507" t="s">
        <v>95</v>
      </c>
    </row>
    <row r="690" spans="1:34" s="362" customFormat="1" ht="63.75">
      <c r="A690" s="658"/>
      <c r="B690" s="658"/>
      <c r="C690" s="266"/>
      <c r="D690" s="1" t="s">
        <v>215</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96</v>
      </c>
      <c r="AG690" s="507" t="s">
        <v>97</v>
      </c>
      <c r="AH690" s="507"/>
    </row>
    <row r="691" spans="1:34" s="362" customFormat="1" ht="31.5">
      <c r="A691" s="658"/>
      <c r="B691" s="658"/>
      <c r="C691" s="266"/>
      <c r="D691" s="688" t="s">
        <v>1120</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f>14700+2640</f>
        <v>17340</v>
      </c>
      <c r="AA691" s="407">
        <f t="shared" si="89"/>
        <v>711660</v>
      </c>
      <c r="AC691" s="501"/>
      <c r="AD691" s="512">
        <v>980000</v>
      </c>
      <c r="AE691" s="512">
        <v>999050</v>
      </c>
      <c r="AF691" s="512"/>
      <c r="AG691" s="507" t="s">
        <v>1603</v>
      </c>
      <c r="AH691" s="507" t="s">
        <v>1606</v>
      </c>
    </row>
    <row r="692" spans="1:34" s="362" customFormat="1" ht="31.5" hidden="1">
      <c r="A692" s="658"/>
      <c r="B692" s="658"/>
      <c r="C692" s="266"/>
      <c r="D692" s="688" t="s">
        <v>1487</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54"/>
      <c r="B693" s="654"/>
      <c r="C693" s="266"/>
      <c r="D693" s="14" t="s">
        <v>1002</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98</v>
      </c>
      <c r="AH693" s="507"/>
    </row>
    <row r="694" spans="1:34" s="362" customFormat="1" ht="15.75">
      <c r="A694" s="571">
        <v>170603</v>
      </c>
      <c r="B694" s="571" t="s">
        <v>1003</v>
      </c>
      <c r="C694" s="266"/>
      <c r="D694" s="71" t="s">
        <v>1222</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72"/>
      <c r="B695" s="572"/>
      <c r="C695" s="266"/>
      <c r="D695" s="14" t="s">
        <v>1234</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89.25">
      <c r="A696" s="612"/>
      <c r="B696" s="612"/>
      <c r="C696" s="266"/>
      <c r="D696" s="14" t="s">
        <v>999</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99</v>
      </c>
    </row>
    <row r="697" spans="1:62" s="28" customFormat="1" ht="15.75" customHeight="1" hidden="1">
      <c r="A697" s="571">
        <v>170703</v>
      </c>
      <c r="B697" s="571" t="s">
        <v>814</v>
      </c>
      <c r="C697" s="270"/>
      <c r="D697" s="71" t="s">
        <v>1222</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72"/>
      <c r="B698" s="572"/>
      <c r="C698" s="266"/>
      <c r="D698" s="14" t="s">
        <v>1472</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69">
        <v>180409</v>
      </c>
      <c r="B699" s="569" t="s">
        <v>1334</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70"/>
      <c r="B700" s="570"/>
      <c r="C700" s="135"/>
      <c r="D700" s="225" t="s">
        <v>1582</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70"/>
      <c r="B701" s="570"/>
      <c r="C701" s="135" t="s">
        <v>1583</v>
      </c>
      <c r="D701" s="378" t="s">
        <v>1473</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35" t="s">
        <v>100</v>
      </c>
      <c r="AF701" s="636"/>
      <c r="AG701" s="636"/>
      <c r="AH701" s="637"/>
    </row>
    <row r="702" spans="1:34" s="369" customFormat="1" ht="63.75">
      <c r="A702" s="570"/>
      <c r="B702" s="570"/>
      <c r="C702" s="135" t="s">
        <v>257</v>
      </c>
      <c r="D702" s="75" t="s">
        <v>1474</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101</v>
      </c>
      <c r="AH702" s="507" t="s">
        <v>102</v>
      </c>
    </row>
    <row r="703" spans="1:34" s="369" customFormat="1" ht="15.75" hidden="1">
      <c r="A703" s="570"/>
      <c r="B703" s="570"/>
      <c r="C703" s="135"/>
      <c r="D703" s="75" t="s">
        <v>1475</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70"/>
      <c r="B704" s="570"/>
      <c r="C704" s="135"/>
      <c r="D704" s="75" t="s">
        <v>2029</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103</v>
      </c>
    </row>
    <row r="705" spans="1:34" s="369" customFormat="1" ht="47.25">
      <c r="A705" s="570"/>
      <c r="B705" s="570"/>
      <c r="C705" s="135"/>
      <c r="D705" s="75" t="s">
        <v>1840</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30" t="s">
        <v>100</v>
      </c>
      <c r="AF705" s="631"/>
      <c r="AG705" s="631"/>
      <c r="AH705" s="632"/>
    </row>
    <row r="706" spans="1:34" s="369" customFormat="1" ht="31.5">
      <c r="A706" s="570"/>
      <c r="B706" s="570"/>
      <c r="C706" s="135"/>
      <c r="D706" s="75" t="s">
        <v>1841</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30" t="s">
        <v>100</v>
      </c>
      <c r="AF706" s="631"/>
      <c r="AG706" s="631"/>
      <c r="AH706" s="632"/>
    </row>
    <row r="707" spans="1:34" s="369" customFormat="1" ht="31.5">
      <c r="A707" s="570"/>
      <c r="B707" s="570"/>
      <c r="C707" s="135"/>
      <c r="D707" s="75" t="s">
        <v>1095</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30" t="s">
        <v>100</v>
      </c>
      <c r="AF707" s="631"/>
      <c r="AG707" s="631"/>
      <c r="AH707" s="632"/>
    </row>
    <row r="708" spans="1:34" s="369" customFormat="1" ht="126">
      <c r="A708" s="570"/>
      <c r="B708" s="570"/>
      <c r="C708" s="135"/>
      <c r="D708" s="75" t="s">
        <v>1820</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30" t="s">
        <v>100</v>
      </c>
      <c r="AF708" s="631"/>
      <c r="AG708" s="631"/>
      <c r="AH708" s="632"/>
    </row>
    <row r="709" spans="1:34" s="369" customFormat="1" ht="31.5">
      <c r="A709" s="570"/>
      <c r="B709" s="570"/>
      <c r="C709" s="135"/>
      <c r="D709" s="75" t="s">
        <v>1417</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30" t="s">
        <v>100</v>
      </c>
      <c r="AF709" s="631"/>
      <c r="AG709" s="631"/>
      <c r="AH709" s="632"/>
    </row>
    <row r="710" spans="1:34" s="30" customFormat="1" ht="15.75">
      <c r="A710" s="570"/>
      <c r="B710" s="570"/>
      <c r="C710" s="135"/>
      <c r="D710" s="272" t="s">
        <v>1813</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51">
      <c r="A711" s="570"/>
      <c r="B711" s="570"/>
      <c r="C711" s="135"/>
      <c r="D711" s="276" t="s">
        <v>1418</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104</v>
      </c>
      <c r="AH711" s="507"/>
    </row>
    <row r="712" spans="1:34" s="30" customFormat="1" ht="31.5">
      <c r="A712" s="570"/>
      <c r="B712" s="570"/>
      <c r="C712" s="274" t="s">
        <v>553</v>
      </c>
      <c r="D712" s="73" t="s">
        <v>554</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70"/>
      <c r="B713" s="570"/>
      <c r="C713" s="274"/>
      <c r="D713" s="75" t="s">
        <v>1419</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70"/>
      <c r="B714" s="570"/>
      <c r="C714" s="274"/>
      <c r="D714" s="75" t="s">
        <v>160</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105</v>
      </c>
      <c r="AH714" s="507"/>
    </row>
    <row r="715" spans="1:34" s="369" customFormat="1" ht="15.75" hidden="1">
      <c r="A715" s="570"/>
      <c r="B715" s="570"/>
      <c r="C715" s="274"/>
      <c r="D715" s="75" t="s">
        <v>161</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70"/>
      <c r="B716" s="570"/>
      <c r="C716" s="135"/>
      <c r="D716" s="225" t="s">
        <v>1389</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63.75">
      <c r="A717" s="570"/>
      <c r="B717" s="570"/>
      <c r="C717" s="135" t="s">
        <v>1390</v>
      </c>
      <c r="D717" s="378" t="s">
        <v>162</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106</v>
      </c>
      <c r="AG717" s="507"/>
      <c r="AH717" s="507"/>
    </row>
    <row r="718" spans="1:34" s="369" customFormat="1" ht="19.5" customHeight="1">
      <c r="A718" s="570"/>
      <c r="B718" s="570"/>
      <c r="C718" s="135"/>
      <c r="D718" s="75" t="s">
        <v>1421</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107</v>
      </c>
      <c r="AG718" s="507"/>
      <c r="AH718" s="507"/>
    </row>
    <row r="719" spans="1:34" s="369" customFormat="1" ht="25.5">
      <c r="A719" s="570"/>
      <c r="B719" s="570"/>
      <c r="C719" s="135" t="s">
        <v>1398</v>
      </c>
      <c r="D719" s="75" t="s">
        <v>1422</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108</v>
      </c>
    </row>
    <row r="720" spans="1:34" s="369" customFormat="1" ht="25.5">
      <c r="A720" s="570"/>
      <c r="B720" s="570"/>
      <c r="C720" s="135"/>
      <c r="D720" s="75" t="s">
        <v>1502</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108</v>
      </c>
    </row>
    <row r="721" spans="1:34" s="369" customFormat="1" ht="15.75">
      <c r="A721" s="570"/>
      <c r="B721" s="570"/>
      <c r="C721" s="135"/>
      <c r="D721" s="75" t="s">
        <v>1503</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70"/>
      <c r="B722" s="570"/>
      <c r="C722" s="135"/>
      <c r="D722" s="378" t="s">
        <v>1399</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70"/>
      <c r="B723" s="570"/>
      <c r="C723" s="166"/>
      <c r="D723" s="272" t="s">
        <v>1142</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70"/>
      <c r="B724" s="570"/>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70"/>
      <c r="B725" s="570"/>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70"/>
      <c r="B726" s="570"/>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70"/>
      <c r="B727" s="570"/>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70"/>
      <c r="B728" s="570"/>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70"/>
      <c r="B729" s="570"/>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70"/>
      <c r="B730" s="570"/>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70"/>
      <c r="B731" s="570"/>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70"/>
      <c r="B732" s="570"/>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70"/>
      <c r="B733" s="570"/>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70"/>
      <c r="B734" s="570"/>
      <c r="C734" s="135"/>
      <c r="D734" s="272" t="s">
        <v>344</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70"/>
      <c r="B735" s="570"/>
      <c r="C735" s="135" t="s">
        <v>1124</v>
      </c>
      <c r="D735" s="378" t="s">
        <v>2008</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70"/>
      <c r="B736" s="570"/>
      <c r="C736" s="135" t="s">
        <v>1147</v>
      </c>
      <c r="D736" s="378" t="s">
        <v>1839</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109</v>
      </c>
      <c r="AH736" s="507"/>
    </row>
    <row r="737" spans="1:34" s="362" customFormat="1" ht="38.25">
      <c r="A737" s="570"/>
      <c r="B737" s="570"/>
      <c r="C737" s="135" t="s">
        <v>1361</v>
      </c>
      <c r="D737" s="378" t="s">
        <v>183</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110</v>
      </c>
      <c r="AG737" s="507" t="s">
        <v>111</v>
      </c>
      <c r="AH737" s="507"/>
    </row>
    <row r="738" spans="1:34" s="362" customFormat="1" ht="31.5">
      <c r="A738" s="570"/>
      <c r="B738" s="570"/>
      <c r="C738" s="135" t="s">
        <v>1263</v>
      </c>
      <c r="D738" s="378" t="s">
        <v>723</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1505</v>
      </c>
      <c r="AG738" s="507" t="s">
        <v>1506</v>
      </c>
      <c r="AH738" s="507" t="s">
        <v>1617</v>
      </c>
    </row>
    <row r="739" spans="1:34" s="362" customFormat="1" ht="38.25">
      <c r="A739" s="570"/>
      <c r="B739" s="570"/>
      <c r="C739" s="135" t="s">
        <v>1431</v>
      </c>
      <c r="D739" s="378" t="s">
        <v>184</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1507</v>
      </c>
      <c r="AG739" s="507" t="s">
        <v>1508</v>
      </c>
      <c r="AH739" s="507"/>
    </row>
    <row r="740" spans="1:34" s="362" customFormat="1" ht="31.5">
      <c r="A740" s="570"/>
      <c r="B740" s="570"/>
      <c r="C740" s="135" t="s">
        <v>1824</v>
      </c>
      <c r="D740" s="378" t="s">
        <v>185</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1509</v>
      </c>
      <c r="AG740" s="507" t="s">
        <v>1510</v>
      </c>
      <c r="AH740" s="507" t="s">
        <v>1617</v>
      </c>
    </row>
    <row r="741" spans="1:34" s="362" customFormat="1" ht="31.5">
      <c r="A741" s="570"/>
      <c r="B741" s="570"/>
      <c r="C741" s="135" t="s">
        <v>583</v>
      </c>
      <c r="D741" s="75" t="s">
        <v>178</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1511</v>
      </c>
      <c r="AG741" s="507" t="s">
        <v>1512</v>
      </c>
      <c r="AH741" s="507" t="s">
        <v>1617</v>
      </c>
    </row>
    <row r="742" spans="1:34" s="362" customFormat="1" ht="31.5">
      <c r="A742" s="570"/>
      <c r="B742" s="570"/>
      <c r="C742" s="135"/>
      <c r="D742" s="75" t="s">
        <v>179</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1513</v>
      </c>
      <c r="AG742" s="507" t="s">
        <v>1514</v>
      </c>
      <c r="AH742" s="507" t="s">
        <v>1617</v>
      </c>
    </row>
    <row r="743" spans="1:34" s="362" customFormat="1" ht="31.5">
      <c r="A743" s="570"/>
      <c r="B743" s="570"/>
      <c r="C743" s="135"/>
      <c r="D743" s="75" t="s">
        <v>735</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1515</v>
      </c>
      <c r="AG743" s="507" t="s">
        <v>1516</v>
      </c>
      <c r="AH743" s="507" t="s">
        <v>1617</v>
      </c>
    </row>
    <row r="744" spans="1:34" s="362" customFormat="1" ht="31.5">
      <c r="A744" s="570"/>
      <c r="B744" s="570"/>
      <c r="C744" s="135"/>
      <c r="D744" s="75" t="s">
        <v>563</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1517</v>
      </c>
      <c r="AG744" s="507" t="s">
        <v>1518</v>
      </c>
      <c r="AH744" s="507" t="s">
        <v>1617</v>
      </c>
    </row>
    <row r="745" spans="1:34" s="362" customFormat="1" ht="45.75" customHeight="1">
      <c r="A745" s="570"/>
      <c r="B745" s="570"/>
      <c r="C745" s="135"/>
      <c r="D745" s="75" t="s">
        <v>830</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1519</v>
      </c>
      <c r="AG745" s="507" t="s">
        <v>670</v>
      </c>
      <c r="AH745" s="507" t="s">
        <v>1617</v>
      </c>
    </row>
    <row r="746" spans="1:34" s="362" customFormat="1" ht="31.5">
      <c r="A746" s="570"/>
      <c r="B746" s="570"/>
      <c r="C746" s="135"/>
      <c r="D746" s="75" t="s">
        <v>571</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1051</v>
      </c>
      <c r="AG746" s="507" t="s">
        <v>1052</v>
      </c>
      <c r="AH746" s="507" t="s">
        <v>1617</v>
      </c>
    </row>
    <row r="747" spans="1:34" s="362" customFormat="1" ht="15.75">
      <c r="A747" s="570"/>
      <c r="B747" s="570"/>
      <c r="C747" s="135"/>
      <c r="D747" s="379" t="s">
        <v>1098</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70"/>
      <c r="B748" s="570"/>
      <c r="C748" s="135"/>
      <c r="D748" s="75" t="s">
        <v>572</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70"/>
      <c r="B749" s="570"/>
      <c r="C749" s="135"/>
      <c r="D749" s="380" t="s">
        <v>1663</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1053</v>
      </c>
      <c r="AH749" s="507"/>
    </row>
    <row r="750" spans="1:34" s="362" customFormat="1" ht="47.25">
      <c r="A750" s="570"/>
      <c r="B750" s="570"/>
      <c r="C750" s="135"/>
      <c r="D750" s="75" t="s">
        <v>1668</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1053</v>
      </c>
      <c r="AH750" s="507"/>
    </row>
    <row r="751" spans="1:34" s="362" customFormat="1" ht="47.25">
      <c r="A751" s="570"/>
      <c r="B751" s="570"/>
      <c r="C751" s="135"/>
      <c r="D751" s="75" t="s">
        <v>1109</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1053</v>
      </c>
      <c r="AH751" s="507"/>
    </row>
    <row r="752" spans="1:34" s="362" customFormat="1" ht="31.5">
      <c r="A752" s="570"/>
      <c r="B752" s="570"/>
      <c r="C752" s="135"/>
      <c r="D752" s="75" t="s">
        <v>873</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1053</v>
      </c>
      <c r="AH752" s="507"/>
    </row>
    <row r="753" spans="1:34" s="362" customFormat="1" ht="15.75">
      <c r="A753" s="570"/>
      <c r="B753" s="570"/>
      <c r="C753" s="135"/>
      <c r="D753" s="75" t="s">
        <v>1600</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1053</v>
      </c>
      <c r="AH753" s="507"/>
    </row>
    <row r="754" spans="1:34" s="362" customFormat="1" ht="31.5">
      <c r="A754" s="570"/>
      <c r="B754" s="570"/>
      <c r="C754" s="135"/>
      <c r="D754" s="75" t="s">
        <v>573</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1053</v>
      </c>
      <c r="AH754" s="507"/>
    </row>
    <row r="755" spans="1:34" s="362" customFormat="1" ht="31.5">
      <c r="A755" s="570"/>
      <c r="B755" s="570"/>
      <c r="C755" s="135"/>
      <c r="D755" s="75" t="s">
        <v>1909</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1053</v>
      </c>
      <c r="AH755" s="507"/>
    </row>
    <row r="756" spans="1:34" s="362" customFormat="1" ht="31.5">
      <c r="A756" s="570"/>
      <c r="B756" s="570"/>
      <c r="C756" s="135"/>
      <c r="D756" s="75" t="s">
        <v>198</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1054</v>
      </c>
      <c r="AG756" s="507" t="s">
        <v>1055</v>
      </c>
      <c r="AH756" s="507" t="s">
        <v>1617</v>
      </c>
    </row>
    <row r="757" spans="1:34" s="362" customFormat="1" ht="31.5">
      <c r="A757" s="570"/>
      <c r="B757" s="570"/>
      <c r="C757" s="135"/>
      <c r="D757" s="378" t="s">
        <v>199</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1053</v>
      </c>
      <c r="AH757" s="507"/>
    </row>
    <row r="758" spans="1:34" s="362" customFormat="1" ht="54" customHeight="1">
      <c r="A758" s="570"/>
      <c r="B758" s="570"/>
      <c r="C758" s="135"/>
      <c r="D758" s="75" t="s">
        <v>39</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1056</v>
      </c>
      <c r="AG758" s="507" t="s">
        <v>1057</v>
      </c>
      <c r="AH758" s="507" t="s">
        <v>1617</v>
      </c>
    </row>
    <row r="759" spans="1:34" s="362" customFormat="1" ht="38.25">
      <c r="A759" s="570"/>
      <c r="B759" s="570"/>
      <c r="C759" s="135"/>
      <c r="D759" s="75" t="s">
        <v>40</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110</v>
      </c>
      <c r="AG759" s="507" t="s">
        <v>1058</v>
      </c>
      <c r="AH759" s="507"/>
    </row>
    <row r="760" spans="1:34" s="362" customFormat="1" ht="31.5">
      <c r="A760" s="570"/>
      <c r="B760" s="570"/>
      <c r="C760" s="135"/>
      <c r="D760" s="75" t="s">
        <v>1790</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1059</v>
      </c>
      <c r="AG760" s="507" t="s">
        <v>1060</v>
      </c>
      <c r="AH760" s="507" t="s">
        <v>1617</v>
      </c>
    </row>
    <row r="761" spans="1:34" s="362" customFormat="1" ht="38.25">
      <c r="A761" s="570"/>
      <c r="B761" s="570"/>
      <c r="C761" s="135"/>
      <c r="D761" s="75" t="s">
        <v>41</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110</v>
      </c>
      <c r="AG761" s="507" t="s">
        <v>1061</v>
      </c>
      <c r="AH761" s="507"/>
    </row>
    <row r="762" spans="1:34" s="362" customFormat="1" ht="42" customHeight="1">
      <c r="A762" s="570"/>
      <c r="B762" s="570"/>
      <c r="C762" s="135"/>
      <c r="D762" s="75" t="s">
        <v>580</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1062</v>
      </c>
      <c r="AG762" s="507" t="s">
        <v>1063</v>
      </c>
      <c r="AH762" s="507" t="s">
        <v>1617</v>
      </c>
    </row>
    <row r="763" spans="1:34" s="362" customFormat="1" ht="15.75">
      <c r="A763" s="570"/>
      <c r="B763" s="570"/>
      <c r="C763" s="135"/>
      <c r="D763" s="75" t="s">
        <v>42</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70"/>
      <c r="B764" s="570"/>
      <c r="C764" s="135"/>
      <c r="D764" s="75" t="s">
        <v>1121</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1064</v>
      </c>
      <c r="AH764" s="507"/>
    </row>
    <row r="765" spans="1:34" s="362" customFormat="1" ht="31.5">
      <c r="A765" s="570"/>
      <c r="B765" s="570"/>
      <c r="C765" s="135"/>
      <c r="D765" s="378" t="s">
        <v>348</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1065</v>
      </c>
      <c r="AH765" s="507"/>
    </row>
    <row r="766" spans="1:34" s="362" customFormat="1" ht="31.5">
      <c r="A766" s="570"/>
      <c r="B766" s="570"/>
      <c r="C766" s="135"/>
      <c r="D766" s="75" t="s">
        <v>1829</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1065</v>
      </c>
      <c r="AH766" s="507"/>
    </row>
    <row r="767" spans="1:34" s="362" customFormat="1" ht="31.5">
      <c r="A767" s="570"/>
      <c r="B767" s="570"/>
      <c r="C767" s="135"/>
      <c r="D767" s="75" t="s">
        <v>1830</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1065</v>
      </c>
      <c r="AH767" s="507"/>
    </row>
    <row r="768" spans="1:34" s="30" customFormat="1" ht="15.75" hidden="1">
      <c r="A768" s="570"/>
      <c r="B768" s="570"/>
      <c r="C768" s="266"/>
      <c r="D768" s="225" t="s">
        <v>406</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70"/>
      <c r="B769" s="570"/>
      <c r="C769" s="266" t="s">
        <v>407</v>
      </c>
      <c r="D769" s="276" t="s">
        <v>411</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70"/>
      <c r="B770" s="570"/>
      <c r="C770" s="266" t="s">
        <v>410</v>
      </c>
      <c r="D770" s="276" t="s">
        <v>978</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70"/>
      <c r="B771" s="619"/>
      <c r="C771" s="406"/>
      <c r="D771" s="283" t="s">
        <v>739</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70"/>
      <c r="B772" s="619"/>
      <c r="C772" s="266" t="s">
        <v>410</v>
      </c>
      <c r="D772" s="285" t="s">
        <v>1275</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1067</v>
      </c>
      <c r="AH772" s="507"/>
    </row>
    <row r="773" spans="1:34" s="30" customFormat="1" ht="15.75">
      <c r="A773" s="570"/>
      <c r="B773" s="570"/>
      <c r="C773" s="36"/>
      <c r="D773" s="272" t="s">
        <v>1281</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70"/>
      <c r="B774" s="570"/>
      <c r="C774" s="266" t="s">
        <v>410</v>
      </c>
      <c r="D774" s="285" t="s">
        <v>1275</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1066</v>
      </c>
      <c r="AH774" s="507"/>
    </row>
    <row r="775" spans="1:34" s="30" customFormat="1" ht="15.75">
      <c r="A775" s="618">
        <v>210110</v>
      </c>
      <c r="B775" s="592" t="s">
        <v>1283</v>
      </c>
      <c r="C775" s="195"/>
      <c r="D775" s="216" t="s">
        <v>1222</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618"/>
      <c r="B776" s="592"/>
      <c r="C776" s="135"/>
      <c r="D776" s="217" t="s">
        <v>1767</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1068</v>
      </c>
      <c r="AG776" s="507" t="s">
        <v>1069</v>
      </c>
      <c r="AH776" s="507" t="s">
        <v>1070</v>
      </c>
    </row>
    <row r="777" spans="1:34" s="30" customFormat="1" ht="15.75">
      <c r="A777" s="616">
        <v>250404</v>
      </c>
      <c r="B777" s="569" t="s">
        <v>1965</v>
      </c>
      <c r="C777" s="166"/>
      <c r="D777" s="216" t="s">
        <v>1222</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624"/>
      <c r="B778" s="561"/>
      <c r="C778" s="166"/>
      <c r="D778" s="225" t="s">
        <v>1010</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93" t="s">
        <v>495</v>
      </c>
      <c r="C780" s="593"/>
      <c r="D780" s="593"/>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18010100.96</v>
      </c>
      <c r="AA780" s="407">
        <f t="shared" si="100"/>
        <v>44355103.56</v>
      </c>
      <c r="AC780" s="499"/>
      <c r="AD780" s="512"/>
      <c r="AE780" s="512"/>
      <c r="AF780" s="512"/>
      <c r="AG780" s="507"/>
      <c r="AH780" s="507"/>
    </row>
    <row r="781" spans="1:34" s="30" customFormat="1" ht="18.75" customHeight="1">
      <c r="A781" s="590" t="s">
        <v>625</v>
      </c>
      <c r="B781" s="569" t="s">
        <v>1224</v>
      </c>
      <c r="C781" s="195"/>
      <c r="D781" s="136" t="s">
        <v>1222</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67"/>
      <c r="B782" s="570"/>
      <c r="C782" s="135" t="s">
        <v>242</v>
      </c>
      <c r="D782" s="141" t="s">
        <v>243</v>
      </c>
      <c r="E782" s="142"/>
      <c r="F782" s="143"/>
      <c r="G782" s="142"/>
      <c r="H782" s="417"/>
      <c r="I782" s="144" t="e">
        <f>J782+K782+L782+M782+#REF!+#REF!</f>
        <v>#REF!</v>
      </c>
      <c r="J782" s="144"/>
      <c r="K782" s="144"/>
      <c r="L782" s="144"/>
      <c r="M782" s="144"/>
      <c r="N782" s="407" t="s">
        <v>244</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67"/>
      <c r="B783" s="570"/>
      <c r="C783" s="135" t="s">
        <v>245</v>
      </c>
      <c r="D783" s="141" t="s">
        <v>246</v>
      </c>
      <c r="E783" s="142"/>
      <c r="F783" s="143"/>
      <c r="G783" s="142"/>
      <c r="H783" s="417"/>
      <c r="I783" s="144" t="e">
        <f>J783+K783+L783+M783+#REF!+#REF!</f>
        <v>#REF!</v>
      </c>
      <c r="J783" s="144"/>
      <c r="K783" s="144"/>
      <c r="L783" s="144"/>
      <c r="M783" s="144"/>
      <c r="N783" s="407" t="s">
        <v>244</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67"/>
      <c r="B784" s="570"/>
      <c r="C784" s="135" t="s">
        <v>247</v>
      </c>
      <c r="D784" s="141" t="s">
        <v>248</v>
      </c>
      <c r="E784" s="142"/>
      <c r="F784" s="143"/>
      <c r="G784" s="142"/>
      <c r="H784" s="417"/>
      <c r="I784" s="144" t="e">
        <f>J784+K784+L784+M784+#REF!+#REF!</f>
        <v>#REF!</v>
      </c>
      <c r="J784" s="144"/>
      <c r="K784" s="144"/>
      <c r="L784" s="144"/>
      <c r="M784" s="144"/>
      <c r="N784" s="407" t="s">
        <v>244</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58"/>
      <c r="B785" s="658"/>
      <c r="C785" s="135" t="s">
        <v>35</v>
      </c>
      <c r="D785" s="141" t="s">
        <v>712</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1290</v>
      </c>
      <c r="AG785" s="507"/>
      <c r="AH785" s="507"/>
    </row>
    <row r="786" spans="1:34" s="45" customFormat="1" ht="31.5" customHeight="1" hidden="1">
      <c r="A786" s="654"/>
      <c r="B786" s="654"/>
      <c r="C786" s="135" t="s">
        <v>1376</v>
      </c>
      <c r="D786" s="141" t="s">
        <v>1377</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90" t="s">
        <v>50</v>
      </c>
      <c r="B787" s="569" t="s">
        <v>1892</v>
      </c>
      <c r="C787" s="195"/>
      <c r="D787" s="136" t="s">
        <v>1375</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67"/>
      <c r="B788" s="570"/>
      <c r="C788" s="135" t="s">
        <v>249</v>
      </c>
      <c r="D788" s="141" t="s">
        <v>250</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1291</v>
      </c>
      <c r="AG788" s="507"/>
      <c r="AH788" s="507"/>
    </row>
    <row r="789" spans="1:34" s="362" customFormat="1" ht="25.5">
      <c r="A789" s="357"/>
      <c r="B789" s="356"/>
      <c r="C789" s="135"/>
      <c r="D789" s="14" t="s">
        <v>1768</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1292</v>
      </c>
      <c r="AG789" s="507" t="s">
        <v>1293</v>
      </c>
      <c r="AH789" s="507" t="s">
        <v>1294</v>
      </c>
    </row>
    <row r="790" spans="1:34" s="362" customFormat="1" ht="63.75">
      <c r="A790" s="357"/>
      <c r="B790" s="356"/>
      <c r="C790" s="135"/>
      <c r="D790" s="14" t="s">
        <v>1769</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1295</v>
      </c>
      <c r="AF790" s="512" t="s">
        <v>426</v>
      </c>
      <c r="AG790" s="507" t="s">
        <v>1293</v>
      </c>
      <c r="AH790" s="507" t="s">
        <v>1295</v>
      </c>
    </row>
    <row r="791" spans="1:34" s="30" customFormat="1" ht="15.75" customHeight="1">
      <c r="A791" s="565" t="s">
        <v>1893</v>
      </c>
      <c r="B791" s="592" t="s">
        <v>1656</v>
      </c>
      <c r="C791" s="195"/>
      <c r="D791" s="136" t="s">
        <v>1222</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65"/>
      <c r="B792" s="592"/>
      <c r="C792" s="135" t="s">
        <v>251</v>
      </c>
      <c r="D792" s="14" t="s">
        <v>1320</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427</v>
      </c>
      <c r="AG792" s="507"/>
      <c r="AH792" s="507"/>
    </row>
    <row r="793" spans="1:34" ht="31.5">
      <c r="A793" s="565"/>
      <c r="B793" s="592"/>
      <c r="C793" s="135"/>
      <c r="D793" s="14" t="s">
        <v>1008</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65"/>
      <c r="B794" s="592"/>
      <c r="C794" s="135"/>
      <c r="D794" s="14" t="s">
        <v>1009</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65"/>
      <c r="B795" s="592"/>
      <c r="C795" s="135"/>
      <c r="D795" s="14" t="s">
        <v>1946</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65"/>
      <c r="B796" s="592"/>
      <c r="C796" s="135"/>
      <c r="D796" s="14" t="s">
        <v>1947</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8.25">
      <c r="A797" s="565"/>
      <c r="B797" s="592"/>
      <c r="C797" s="135" t="s">
        <v>1321</v>
      </c>
      <c r="D797" s="14" t="s">
        <v>1322</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428</v>
      </c>
      <c r="AG797" s="507"/>
      <c r="AH797" s="507"/>
    </row>
    <row r="798" spans="1:34" ht="114.75">
      <c r="A798" s="565"/>
      <c r="B798" s="592"/>
      <c r="C798" s="135" t="s">
        <v>1323</v>
      </c>
      <c r="D798" s="14" t="s">
        <v>2021</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429</v>
      </c>
      <c r="AG798" s="507"/>
      <c r="AH798" s="507"/>
    </row>
    <row r="799" spans="1:34" s="362" customFormat="1" ht="47.25" hidden="1">
      <c r="A799" s="565"/>
      <c r="B799" s="592"/>
      <c r="C799" s="135"/>
      <c r="D799" s="14" t="s">
        <v>1770</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65"/>
      <c r="B800" s="592"/>
      <c r="C800" s="135"/>
      <c r="D800" s="14" t="s">
        <v>1771</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430</v>
      </c>
      <c r="AH800" s="507" t="s">
        <v>431</v>
      </c>
    </row>
    <row r="801" spans="1:34" s="362" customFormat="1" ht="89.25">
      <c r="A801" s="565"/>
      <c r="B801" s="592"/>
      <c r="C801" s="135"/>
      <c r="D801" s="375" t="s">
        <v>1777</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432</v>
      </c>
      <c r="AF801" s="512" t="s">
        <v>433</v>
      </c>
      <c r="AG801" s="507" t="s">
        <v>434</v>
      </c>
      <c r="AH801" s="507" t="s">
        <v>431</v>
      </c>
    </row>
    <row r="802" spans="1:34" s="362" customFormat="1" ht="76.5">
      <c r="A802" s="565"/>
      <c r="B802" s="592"/>
      <c r="C802" s="135"/>
      <c r="D802" s="375" t="s">
        <v>1772</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1295</v>
      </c>
      <c r="AF802" s="512" t="s">
        <v>435</v>
      </c>
      <c r="AG802" s="507" t="s">
        <v>436</v>
      </c>
      <c r="AH802" s="507" t="s">
        <v>1295</v>
      </c>
    </row>
    <row r="803" spans="1:34" s="362" customFormat="1" ht="15.75">
      <c r="A803" s="565"/>
      <c r="B803" s="592"/>
      <c r="C803" s="135"/>
      <c r="D803" s="14" t="s">
        <v>1201</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63.75" hidden="1">
      <c r="A804" s="565"/>
      <c r="B804" s="592"/>
      <c r="C804" s="135"/>
      <c r="D804" s="14" t="s">
        <v>1773</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437</v>
      </c>
      <c r="AF804" s="512"/>
      <c r="AG804" s="507" t="s">
        <v>438</v>
      </c>
      <c r="AH804" s="507" t="s">
        <v>439</v>
      </c>
    </row>
    <row r="805" spans="1:34" s="362" customFormat="1" ht="31.5" hidden="1">
      <c r="A805" s="565"/>
      <c r="B805" s="592"/>
      <c r="C805" s="135"/>
      <c r="D805" s="14" t="s">
        <v>1774</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565"/>
      <c r="B806" s="592"/>
      <c r="C806" s="135"/>
      <c r="D806" s="13" t="s">
        <v>710</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1295</v>
      </c>
      <c r="AF806" s="512"/>
      <c r="AG806" s="507" t="s">
        <v>440</v>
      </c>
      <c r="AH806" s="507" t="s">
        <v>1295</v>
      </c>
    </row>
    <row r="807" spans="1:34" s="362" customFormat="1" ht="31.5">
      <c r="A807" s="565"/>
      <c r="B807" s="592"/>
      <c r="C807" s="135"/>
      <c r="D807" s="14" t="s">
        <v>711</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65"/>
      <c r="B808" s="592"/>
      <c r="C808" s="135" t="s">
        <v>2016</v>
      </c>
      <c r="D808" s="14" t="s">
        <v>694</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441</v>
      </c>
      <c r="AG808" s="507"/>
      <c r="AH808" s="507" t="s">
        <v>439</v>
      </c>
    </row>
    <row r="809" spans="1:34" s="362" customFormat="1" ht="31.5">
      <c r="A809" s="565"/>
      <c r="B809" s="592"/>
      <c r="C809" s="135" t="s">
        <v>1200</v>
      </c>
      <c r="D809" s="14" t="s">
        <v>695</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65" t="s">
        <v>45</v>
      </c>
      <c r="B810" s="592" t="s">
        <v>200</v>
      </c>
      <c r="C810" s="195"/>
      <c r="D810" s="136" t="s">
        <v>1222</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65"/>
      <c r="B811" s="592"/>
      <c r="C811" s="135" t="s">
        <v>1202</v>
      </c>
      <c r="D811" s="141" t="s">
        <v>2007</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90" t="s">
        <v>1331</v>
      </c>
      <c r="B812" s="569" t="s">
        <v>460</v>
      </c>
      <c r="C812" s="195"/>
      <c r="D812" s="136" t="s">
        <v>1222</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67"/>
      <c r="B813" s="570"/>
      <c r="C813" s="135" t="s">
        <v>1959</v>
      </c>
      <c r="D813" s="141" t="s">
        <v>1759</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442</v>
      </c>
      <c r="AG813" s="507"/>
      <c r="AH813" s="507"/>
    </row>
    <row r="814" spans="1:34" s="362" customFormat="1" ht="63" hidden="1">
      <c r="A814" s="567"/>
      <c r="B814" s="570"/>
      <c r="C814" s="135"/>
      <c r="D814" s="13" t="s">
        <v>696</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67"/>
      <c r="B815" s="570"/>
      <c r="C815" s="135"/>
      <c r="D815" s="13" t="s">
        <v>1420</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443</v>
      </c>
      <c r="AH815" s="507" t="s">
        <v>439</v>
      </c>
    </row>
    <row r="816" spans="1:34" s="362" customFormat="1" ht="47.25" hidden="1">
      <c r="A816" s="567"/>
      <c r="B816" s="570"/>
      <c r="C816" s="135"/>
      <c r="D816" s="262" t="s">
        <v>1013</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60"/>
      <c r="B817" s="561"/>
      <c r="C817" s="135"/>
      <c r="D817" s="262" t="s">
        <v>559</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90" t="s">
        <v>501</v>
      </c>
      <c r="B818" s="569" t="s">
        <v>1832</v>
      </c>
      <c r="C818" s="135"/>
      <c r="D818" s="493" t="s">
        <v>1222</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60"/>
      <c r="B819" s="561"/>
      <c r="C819" s="135"/>
      <c r="D819" s="262" t="s">
        <v>1162</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69">
        <v>100203</v>
      </c>
      <c r="B820" s="569" t="s">
        <v>1992</v>
      </c>
      <c r="C820" s="195"/>
      <c r="D820" s="136" t="s">
        <v>1222</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70"/>
      <c r="B821" s="570"/>
      <c r="C821" s="135" t="s">
        <v>1760</v>
      </c>
      <c r="D821" s="83" t="s">
        <v>1391</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70"/>
      <c r="B822" s="570"/>
      <c r="C822" s="135" t="s">
        <v>1761</v>
      </c>
      <c r="D822" s="83" t="s">
        <v>1798</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70"/>
      <c r="B823" s="570"/>
      <c r="C823" s="135" t="s">
        <v>1799</v>
      </c>
      <c r="D823" s="83" t="s">
        <v>1800</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70"/>
      <c r="B824" s="570"/>
      <c r="C824" s="135" t="s">
        <v>1801</v>
      </c>
      <c r="D824" s="141" t="s">
        <v>1802</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70"/>
      <c r="B825" s="570"/>
      <c r="C825" s="135" t="s">
        <v>1803</v>
      </c>
      <c r="D825" s="14" t="s">
        <v>1362</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70"/>
      <c r="B826" s="570"/>
      <c r="C826" s="135" t="s">
        <v>1363</v>
      </c>
      <c r="D826" s="14" t="s">
        <v>826</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58"/>
      <c r="B827" s="658"/>
      <c r="C827" s="135" t="s">
        <v>827</v>
      </c>
      <c r="D827" s="14" t="s">
        <v>828</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58"/>
      <c r="B828" s="658"/>
      <c r="C828" s="135"/>
      <c r="D828" s="14" t="s">
        <v>829</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58"/>
      <c r="B829" s="658"/>
      <c r="C829" s="135"/>
      <c r="D829" s="14" t="s">
        <v>1899</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444</v>
      </c>
      <c r="AG829" s="507"/>
      <c r="AH829" s="507"/>
    </row>
    <row r="830" spans="1:34" s="362" customFormat="1" ht="47.25">
      <c r="A830" s="658"/>
      <c r="B830" s="658"/>
      <c r="C830" s="135"/>
      <c r="D830" s="14" t="s">
        <v>1737</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443</v>
      </c>
      <c r="AG830" s="507"/>
      <c r="AH830" s="507" t="s">
        <v>439</v>
      </c>
    </row>
    <row r="831" spans="1:34" s="362" customFormat="1" ht="31.5">
      <c r="A831" s="658"/>
      <c r="B831" s="658"/>
      <c r="C831" s="135"/>
      <c r="D831" s="13" t="s">
        <v>1738</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443</v>
      </c>
      <c r="AG831" s="507"/>
      <c r="AH831" s="507" t="s">
        <v>439</v>
      </c>
    </row>
    <row r="832" spans="1:34" s="30" customFormat="1" ht="15.75" hidden="1">
      <c r="A832" s="569">
        <v>110204</v>
      </c>
      <c r="B832" s="569" t="s">
        <v>1585</v>
      </c>
      <c r="C832" s="195"/>
      <c r="D832" s="71" t="s">
        <v>1222</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61"/>
      <c r="B833" s="561"/>
      <c r="C833" s="135" t="s">
        <v>938</v>
      </c>
      <c r="D833" s="14" t="s">
        <v>213</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69">
        <v>110205</v>
      </c>
      <c r="B834" s="569" t="s">
        <v>1586</v>
      </c>
      <c r="C834" s="195"/>
      <c r="D834" s="71" t="s">
        <v>1375</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61"/>
      <c r="B835" s="561"/>
      <c r="C835" s="135"/>
      <c r="D835" s="14" t="s">
        <v>214</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69">
        <v>130110</v>
      </c>
      <c r="B836" s="569" t="s">
        <v>1212</v>
      </c>
      <c r="C836" s="195"/>
      <c r="D836" s="71" t="s">
        <v>1222</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70"/>
      <c r="B837" s="570"/>
      <c r="C837" s="135"/>
      <c r="D837" s="14" t="s">
        <v>1718</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445</v>
      </c>
      <c r="AG837" s="507"/>
      <c r="AH837" s="507"/>
    </row>
    <row r="838" spans="1:34" ht="47.25">
      <c r="A838" s="570"/>
      <c r="B838" s="570"/>
      <c r="C838" s="135"/>
      <c r="D838" s="14" t="s">
        <v>1719</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446</v>
      </c>
      <c r="AG838" s="507"/>
      <c r="AH838" s="507"/>
    </row>
    <row r="839" spans="1:34" s="45" customFormat="1" ht="31.5">
      <c r="A839" s="561"/>
      <c r="B839" s="561"/>
      <c r="C839" s="135"/>
      <c r="D839" s="14" t="s">
        <v>1536</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443</v>
      </c>
      <c r="AH839" s="507" t="s">
        <v>439</v>
      </c>
    </row>
    <row r="840" spans="1:62" s="28" customFormat="1" ht="15.75">
      <c r="A840" s="616">
        <v>150101</v>
      </c>
      <c r="B840" s="616" t="s">
        <v>1214</v>
      </c>
      <c r="C840" s="195"/>
      <c r="D840" s="216" t="s">
        <v>1222</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617"/>
      <c r="B841" s="617"/>
      <c r="C841" s="306" t="s">
        <v>1720</v>
      </c>
      <c r="D841" s="141" t="s">
        <v>1821</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617"/>
      <c r="B842" s="617"/>
      <c r="C842" s="306" t="s">
        <v>1822</v>
      </c>
      <c r="D842" s="141" t="s">
        <v>671</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447</v>
      </c>
      <c r="AG842" s="507"/>
      <c r="AH842" s="507"/>
    </row>
    <row r="843" spans="1:34" s="40" customFormat="1" ht="31.5" customHeight="1" hidden="1">
      <c r="A843" s="617"/>
      <c r="B843" s="617"/>
      <c r="C843" s="310"/>
      <c r="D843" s="14" t="s">
        <v>214</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617"/>
      <c r="B844" s="617"/>
      <c r="C844" s="310"/>
      <c r="D844" s="14" t="s">
        <v>970</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617"/>
      <c r="B845" s="617"/>
      <c r="C845" s="310"/>
      <c r="D845" s="14" t="s">
        <v>971</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617"/>
      <c r="B846" s="617"/>
      <c r="C846" s="306" t="s">
        <v>1047</v>
      </c>
      <c r="D846" s="141" t="s">
        <v>1048</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7"/>
      <c r="B847" s="617"/>
      <c r="C847" s="306" t="s">
        <v>1049</v>
      </c>
      <c r="D847" s="141" t="s">
        <v>1050</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617"/>
      <c r="B848" s="617"/>
      <c r="C848" s="306"/>
      <c r="D848" s="141" t="s">
        <v>191</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63.75">
      <c r="A849" s="617"/>
      <c r="B849" s="617"/>
      <c r="C849" s="306" t="s">
        <v>192</v>
      </c>
      <c r="D849" s="217" t="s">
        <v>1111</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448</v>
      </c>
      <c r="AG849" s="507"/>
      <c r="AH849" s="507"/>
    </row>
    <row r="850" spans="1:34" ht="31.5" hidden="1">
      <c r="A850" s="617"/>
      <c r="B850" s="617"/>
      <c r="C850" s="266" t="s">
        <v>1112</v>
      </c>
      <c r="D850" s="13" t="s">
        <v>1113</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617"/>
      <c r="B851" s="617"/>
      <c r="C851" s="266" t="s">
        <v>1114</v>
      </c>
      <c r="D851" s="311" t="s">
        <v>1641</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617"/>
      <c r="B852" s="617"/>
      <c r="C852" s="266" t="s">
        <v>1642</v>
      </c>
      <c r="D852" s="311" t="s">
        <v>1643</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617"/>
      <c r="B853" s="617"/>
      <c r="C853" s="266" t="s">
        <v>1171</v>
      </c>
      <c r="D853" s="311" t="s">
        <v>1172</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7"/>
      <c r="B854" s="617"/>
      <c r="C854" s="266" t="s">
        <v>1173</v>
      </c>
      <c r="D854" s="311" t="s">
        <v>864</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7"/>
      <c r="B855" s="617"/>
      <c r="C855" s="266" t="s">
        <v>865</v>
      </c>
      <c r="D855" s="311" t="s">
        <v>1572</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617"/>
      <c r="B856" s="617"/>
      <c r="C856" s="266" t="s">
        <v>1573</v>
      </c>
      <c r="D856" s="311" t="s">
        <v>788</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617"/>
      <c r="B857" s="617"/>
      <c r="C857" s="266" t="s">
        <v>789</v>
      </c>
      <c r="D857" s="311" t="s">
        <v>790</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617"/>
      <c r="B858" s="617"/>
      <c r="C858" s="266" t="s">
        <v>791</v>
      </c>
      <c r="D858" s="311" t="s">
        <v>792</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617"/>
      <c r="B859" s="617"/>
      <c r="C859" s="266" t="s">
        <v>793</v>
      </c>
      <c r="D859" s="311" t="s">
        <v>794</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617"/>
      <c r="B860" s="617"/>
      <c r="C860" s="266" t="s">
        <v>795</v>
      </c>
      <c r="D860" s="311" t="s">
        <v>796</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7"/>
      <c r="B861" s="617"/>
      <c r="C861" s="266" t="s">
        <v>797</v>
      </c>
      <c r="D861" s="14" t="s">
        <v>798</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617"/>
      <c r="B862" s="617"/>
      <c r="C862" s="266" t="s">
        <v>533</v>
      </c>
      <c r="D862" s="14" t="s">
        <v>1859</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7"/>
      <c r="B863" s="617"/>
      <c r="C863" s="266" t="s">
        <v>1860</v>
      </c>
      <c r="D863" s="14" t="s">
        <v>1861</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617"/>
      <c r="B864" s="617"/>
      <c r="C864" s="625" t="s">
        <v>1862</v>
      </c>
      <c r="D864" s="14" t="s">
        <v>1484</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449</v>
      </c>
      <c r="AG864" s="507"/>
      <c r="AH864" s="507"/>
    </row>
    <row r="865" spans="1:34" ht="15.75" customHeight="1" hidden="1">
      <c r="A865" s="617"/>
      <c r="B865" s="617"/>
      <c r="C865" s="626"/>
      <c r="D865" s="86" t="s">
        <v>1485</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617"/>
      <c r="B866" s="617"/>
      <c r="C866" s="626"/>
      <c r="D866" s="86" t="s">
        <v>577</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617"/>
      <c r="B867" s="617"/>
      <c r="C867" s="627"/>
      <c r="D867" s="86" t="s">
        <v>578</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617"/>
      <c r="B868" s="617"/>
      <c r="C868" s="266" t="s">
        <v>579</v>
      </c>
      <c r="D868" s="14" t="s">
        <v>1245</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617"/>
      <c r="B869" s="617"/>
      <c r="C869" s="266" t="s">
        <v>1246</v>
      </c>
      <c r="D869" s="14" t="s">
        <v>63</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617"/>
      <c r="B870" s="617"/>
      <c r="C870" s="266" t="s">
        <v>64</v>
      </c>
      <c r="D870" s="14" t="s">
        <v>65</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617"/>
      <c r="B871" s="617"/>
      <c r="C871" s="266" t="s">
        <v>171</v>
      </c>
      <c r="D871" s="14" t="s">
        <v>1365</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7"/>
      <c r="B872" s="617"/>
      <c r="C872" s="266" t="s">
        <v>1366</v>
      </c>
      <c r="D872" s="14" t="s">
        <v>1367</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7"/>
      <c r="B873" s="617"/>
      <c r="C873" s="266" t="s">
        <v>1368</v>
      </c>
      <c r="D873" s="14" t="s">
        <v>799</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617"/>
      <c r="B874" s="617"/>
      <c r="C874" s="266" t="s">
        <v>800</v>
      </c>
      <c r="D874" s="14" t="s">
        <v>801</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617"/>
      <c r="B875" s="617"/>
      <c r="C875" s="266" t="s">
        <v>802</v>
      </c>
      <c r="D875" s="14" t="s">
        <v>803</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450</v>
      </c>
      <c r="AG875" s="507"/>
      <c r="AH875" s="507"/>
    </row>
    <row r="876" spans="1:34" ht="31.5" hidden="1">
      <c r="A876" s="617"/>
      <c r="B876" s="617"/>
      <c r="C876" s="266" t="s">
        <v>804</v>
      </c>
      <c r="D876" s="14" t="s">
        <v>1555</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7"/>
      <c r="B877" s="617"/>
      <c r="C877" s="266" t="s">
        <v>1556</v>
      </c>
      <c r="D877" s="14" t="s">
        <v>1557</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8.25">
      <c r="A878" s="617"/>
      <c r="B878" s="617"/>
      <c r="C878" s="266" t="s">
        <v>1558</v>
      </c>
      <c r="D878" s="88" t="s">
        <v>1559</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451</v>
      </c>
      <c r="AG878" s="507"/>
      <c r="AH878" s="507"/>
    </row>
    <row r="879" spans="1:34" ht="31.5" hidden="1">
      <c r="A879" s="617"/>
      <c r="B879" s="617"/>
      <c r="C879" s="266"/>
      <c r="D879" s="88" t="s">
        <v>1560</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7"/>
      <c r="B880" s="617"/>
      <c r="C880" s="266"/>
      <c r="D880" s="88" t="s">
        <v>2006</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7"/>
      <c r="B881" s="617"/>
      <c r="C881" s="266"/>
      <c r="D881" s="88" t="s">
        <v>798</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617"/>
      <c r="B882" s="617"/>
      <c r="C882" s="266"/>
      <c r="D882" s="88" t="s">
        <v>1470</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7"/>
      <c r="B883" s="617"/>
      <c r="C883" s="266" t="s">
        <v>1471</v>
      </c>
      <c r="D883" s="88" t="s">
        <v>1804</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7"/>
      <c r="B884" s="617"/>
      <c r="C884" s="266" t="s">
        <v>1805</v>
      </c>
      <c r="D884" s="14" t="s">
        <v>1806</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617"/>
      <c r="B885" s="617"/>
      <c r="C885" s="266" t="s">
        <v>1807</v>
      </c>
      <c r="D885" s="14" t="s">
        <v>2038</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617"/>
      <c r="B886" s="617"/>
      <c r="C886" s="266" t="s">
        <v>1726</v>
      </c>
      <c r="D886" s="14" t="s">
        <v>158</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617"/>
      <c r="B887" s="617"/>
      <c r="C887" s="266" t="s">
        <v>159</v>
      </c>
      <c r="D887" s="14" t="s">
        <v>951</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617"/>
      <c r="B888" s="617"/>
      <c r="C888" s="266" t="s">
        <v>952</v>
      </c>
      <c r="D888" s="14" t="s">
        <v>403</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7"/>
      <c r="B889" s="617"/>
      <c r="C889" s="266" t="s">
        <v>404</v>
      </c>
      <c r="D889" s="14" t="s">
        <v>1451</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617"/>
      <c r="B890" s="617"/>
      <c r="C890" s="266" t="s">
        <v>1452</v>
      </c>
      <c r="D890" s="14" t="s">
        <v>252</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7"/>
      <c r="B891" s="617"/>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617"/>
      <c r="B892" s="617"/>
      <c r="C892" s="266" t="s">
        <v>253</v>
      </c>
      <c r="D892" s="14" t="s">
        <v>254</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452</v>
      </c>
      <c r="AG892" s="507"/>
      <c r="AH892" s="507"/>
    </row>
    <row r="893" spans="1:34" ht="31.5" hidden="1">
      <c r="A893" s="617"/>
      <c r="B893" s="617"/>
      <c r="C893" s="266" t="s">
        <v>255</v>
      </c>
      <c r="D893" s="14" t="s">
        <v>1441</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617"/>
      <c r="B894" s="617"/>
      <c r="C894" s="266" t="s">
        <v>1442</v>
      </c>
      <c r="D894" s="14" t="s">
        <v>166</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7"/>
      <c r="B895" s="617"/>
      <c r="C895" s="266" t="s">
        <v>167</v>
      </c>
      <c r="D895" s="14" t="s">
        <v>168</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617"/>
      <c r="B896" s="617"/>
      <c r="C896" s="266" t="s">
        <v>169</v>
      </c>
      <c r="D896" s="14" t="s">
        <v>575</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453</v>
      </c>
      <c r="AG896" s="507"/>
      <c r="AH896" s="507"/>
    </row>
    <row r="897" spans="1:34" ht="15.75" hidden="1">
      <c r="A897" s="617"/>
      <c r="B897" s="617"/>
      <c r="C897" s="266" t="s">
        <v>576</v>
      </c>
      <c r="D897" s="14" t="s">
        <v>962</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617"/>
      <c r="B898" s="617"/>
      <c r="C898" s="266" t="s">
        <v>963</v>
      </c>
      <c r="D898" s="14" t="s">
        <v>964</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617"/>
      <c r="B899" s="617"/>
      <c r="C899" s="266" t="s">
        <v>965</v>
      </c>
      <c r="D899" s="14" t="s">
        <v>966</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617"/>
      <c r="B900" s="617"/>
      <c r="C900" s="266" t="s">
        <v>967</v>
      </c>
      <c r="D900" s="14" t="s">
        <v>418</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617"/>
      <c r="B901" s="617"/>
      <c r="C901" s="306" t="s">
        <v>419</v>
      </c>
      <c r="D901" s="14" t="s">
        <v>420</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617"/>
      <c r="B902" s="617"/>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617"/>
      <c r="B903" s="617"/>
      <c r="C903" s="306" t="s">
        <v>421</v>
      </c>
      <c r="D903" s="14" t="s">
        <v>1276</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617"/>
      <c r="B904" s="617"/>
      <c r="C904" s="306"/>
      <c r="D904" s="14" t="s">
        <v>366</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617"/>
      <c r="B905" s="617"/>
      <c r="C905" s="306" t="s">
        <v>367</v>
      </c>
      <c r="D905" s="14" t="s">
        <v>368</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617"/>
      <c r="B906" s="617"/>
      <c r="C906" s="306"/>
      <c r="D906" s="14" t="s">
        <v>747</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454</v>
      </c>
      <c r="AG906" s="507"/>
      <c r="AH906" s="507"/>
    </row>
    <row r="907" spans="1:34" ht="47.25" hidden="1">
      <c r="A907" s="617"/>
      <c r="B907" s="617"/>
      <c r="C907" s="306"/>
      <c r="D907" s="14" t="s">
        <v>1998</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617"/>
      <c r="B908" s="617"/>
      <c r="C908" s="306"/>
      <c r="D908" s="14" t="s">
        <v>1194</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455</v>
      </c>
      <c r="AG908" s="507"/>
      <c r="AH908" s="507"/>
    </row>
    <row r="909" spans="1:34" s="362" customFormat="1" ht="15.75">
      <c r="A909" s="617"/>
      <c r="B909" s="617"/>
      <c r="C909" s="306"/>
      <c r="D909" s="1" t="s">
        <v>1779</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617"/>
      <c r="B910" s="617"/>
      <c r="C910" s="306"/>
      <c r="D910" s="1" t="s">
        <v>1949</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617"/>
      <c r="B911" s="617"/>
      <c r="C911" s="306"/>
      <c r="D911" s="1" t="s">
        <v>189</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617"/>
      <c r="B912" s="617"/>
      <c r="C912" s="306"/>
      <c r="D912" s="1" t="s">
        <v>190</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456</v>
      </c>
      <c r="AG912" s="507"/>
      <c r="AH912" s="507"/>
    </row>
    <row r="913" spans="1:34" s="362" customFormat="1" ht="31.5">
      <c r="A913" s="617"/>
      <c r="B913" s="617"/>
      <c r="C913" s="306"/>
      <c r="D913" s="1" t="s">
        <v>562</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456</v>
      </c>
      <c r="AG913" s="507"/>
      <c r="AH913" s="507"/>
    </row>
    <row r="914" spans="1:34" s="362" customFormat="1" ht="31.5">
      <c r="A914" s="617"/>
      <c r="B914" s="617"/>
      <c r="C914" s="306"/>
      <c r="D914" s="1" t="s">
        <v>945</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456</v>
      </c>
      <c r="AG914" s="507"/>
      <c r="AH914" s="507"/>
    </row>
    <row r="915" spans="1:34" s="362" customFormat="1" ht="31.5" hidden="1">
      <c r="A915" s="617"/>
      <c r="B915" s="617"/>
      <c r="C915" s="306"/>
      <c r="D915" s="13" t="s">
        <v>946</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8.25">
      <c r="A916" s="617"/>
      <c r="B916" s="617"/>
      <c r="C916" s="306"/>
      <c r="D916" s="13" t="s">
        <v>1918</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457</v>
      </c>
      <c r="AG916" s="507" t="s">
        <v>458</v>
      </c>
      <c r="AH916" s="507" t="s">
        <v>439</v>
      </c>
    </row>
    <row r="917" spans="1:34" s="362" customFormat="1" ht="31.5">
      <c r="A917" s="617"/>
      <c r="B917" s="617"/>
      <c r="C917" s="306"/>
      <c r="D917" s="14" t="s">
        <v>737</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617"/>
      <c r="B918" s="617"/>
      <c r="C918" s="306"/>
      <c r="D918" s="375" t="s">
        <v>1122</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617"/>
      <c r="B919" s="617"/>
      <c r="C919" s="306"/>
      <c r="D919" s="14" t="s">
        <v>738</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1295</v>
      </c>
      <c r="AF919" s="512" t="s">
        <v>459</v>
      </c>
      <c r="AG919" s="507" t="s">
        <v>436</v>
      </c>
      <c r="AH919" s="507" t="s">
        <v>1295</v>
      </c>
    </row>
    <row r="920" spans="1:34" s="362" customFormat="1" ht="47.25">
      <c r="A920" s="617"/>
      <c r="B920" s="617"/>
      <c r="C920" s="306"/>
      <c r="D920" s="375" t="s">
        <v>565</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458</v>
      </c>
      <c r="AH920" s="507" t="s">
        <v>439</v>
      </c>
    </row>
    <row r="921" spans="1:34" s="362" customFormat="1" ht="31.5">
      <c r="A921" s="617"/>
      <c r="B921" s="617"/>
      <c r="C921" s="306"/>
      <c r="D921" s="13" t="s">
        <v>566</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456</v>
      </c>
      <c r="AG921" s="507"/>
      <c r="AH921" s="507"/>
    </row>
    <row r="922" spans="1:34" s="362" customFormat="1" ht="31.5">
      <c r="A922" s="617"/>
      <c r="B922" s="617"/>
      <c r="C922" s="306"/>
      <c r="D922" s="13" t="s">
        <v>567</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456</v>
      </c>
      <c r="AG922" s="507"/>
      <c r="AH922" s="507"/>
    </row>
    <row r="923" spans="1:34" s="362" customFormat="1" ht="31.5">
      <c r="A923" s="617"/>
      <c r="B923" s="617"/>
      <c r="C923" s="306"/>
      <c r="D923" s="13" t="s">
        <v>568</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617"/>
      <c r="B924" s="617"/>
      <c r="C924" s="306"/>
      <c r="D924" s="13" t="s">
        <v>569</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617"/>
      <c r="B925" s="617"/>
      <c r="C925" s="306"/>
      <c r="D925" s="13" t="s">
        <v>1778</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617"/>
      <c r="B926" s="617"/>
      <c r="C926" s="306"/>
      <c r="D926" s="13" t="s">
        <v>570</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617"/>
      <c r="B927" s="617"/>
      <c r="C927" s="306"/>
      <c r="D927" s="14" t="s">
        <v>939</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617"/>
      <c r="B928" s="617"/>
      <c r="C928" s="306"/>
      <c r="D928" s="14" t="s">
        <v>940</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617"/>
      <c r="B929" s="617"/>
      <c r="C929" s="306"/>
      <c r="D929" s="14" t="s">
        <v>941</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617"/>
      <c r="B930" s="617"/>
      <c r="C930" s="306"/>
      <c r="D930" s="14" t="s">
        <v>334</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617"/>
      <c r="B931" s="617"/>
      <c r="C931" s="306"/>
      <c r="D931" s="14" t="s">
        <v>942</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617"/>
      <c r="B932" s="617"/>
      <c r="C932" s="306"/>
      <c r="D932" s="374" t="s">
        <v>943</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8.25">
      <c r="A933" s="617"/>
      <c r="B933" s="617"/>
      <c r="C933" s="306"/>
      <c r="D933" s="13" t="s">
        <v>944</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1619</v>
      </c>
      <c r="AG933" s="507" t="s">
        <v>458</v>
      </c>
      <c r="AH933" s="507" t="s">
        <v>439</v>
      </c>
    </row>
    <row r="934" spans="1:34" s="362" customFormat="1" ht="31.5">
      <c r="A934" s="617"/>
      <c r="B934" s="617"/>
      <c r="C934" s="306"/>
      <c r="D934" s="14" t="s">
        <v>1836</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617"/>
      <c r="B935" s="617"/>
      <c r="C935" s="306"/>
      <c r="D935" s="13" t="s">
        <v>1837</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617"/>
      <c r="B936" s="617"/>
      <c r="C936" s="306"/>
      <c r="D936" s="14" t="s">
        <v>1838</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617"/>
      <c r="B937" s="617"/>
      <c r="C937" s="306"/>
      <c r="D937" s="13" t="s">
        <v>1587</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456</v>
      </c>
      <c r="AG937" s="507"/>
      <c r="AH937" s="507"/>
    </row>
    <row r="938" spans="1:34" s="362" customFormat="1" ht="38.25">
      <c r="A938" s="617"/>
      <c r="B938" s="617"/>
      <c r="C938" s="306"/>
      <c r="D938" s="14" t="s">
        <v>1588</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1620</v>
      </c>
      <c r="AG938" s="507" t="s">
        <v>458</v>
      </c>
      <c r="AH938" s="507" t="s">
        <v>439</v>
      </c>
    </row>
    <row r="939" spans="1:34" s="362" customFormat="1" ht="31.5">
      <c r="A939" s="617"/>
      <c r="B939" s="617"/>
      <c r="C939" s="306"/>
      <c r="D939" s="14" t="s">
        <v>731</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617"/>
      <c r="B940" s="617"/>
      <c r="C940" s="306"/>
      <c r="D940" s="14" t="s">
        <v>1776</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458</v>
      </c>
      <c r="AH940" s="507" t="s">
        <v>439</v>
      </c>
    </row>
    <row r="941" spans="1:34" s="362" customFormat="1" ht="31.5" hidden="1">
      <c r="A941" s="617"/>
      <c r="B941" s="617"/>
      <c r="C941" s="306"/>
      <c r="D941" s="14" t="s">
        <v>1410</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617"/>
      <c r="B942" s="617"/>
      <c r="C942" s="306"/>
      <c r="D942" s="14" t="s">
        <v>364</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617"/>
      <c r="B943" s="617"/>
      <c r="C943" s="306"/>
      <c r="D943" s="14" t="s">
        <v>365</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1645</v>
      </c>
      <c r="AG943" s="507" t="s">
        <v>458</v>
      </c>
      <c r="AH943" s="507" t="s">
        <v>439</v>
      </c>
    </row>
    <row r="944" spans="1:34" s="362" customFormat="1" ht="31.5">
      <c r="A944" s="617"/>
      <c r="B944" s="617"/>
      <c r="C944" s="306"/>
      <c r="D944" s="14" t="s">
        <v>661</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1646</v>
      </c>
      <c r="AG944" s="507" t="s">
        <v>458</v>
      </c>
      <c r="AH944" s="507" t="s">
        <v>439</v>
      </c>
    </row>
    <row r="945" spans="1:34" s="362" customFormat="1" ht="15.75" hidden="1">
      <c r="A945" s="617"/>
      <c r="B945" s="617"/>
      <c r="C945" s="306"/>
      <c r="D945" s="14" t="s">
        <v>662</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617"/>
      <c r="B946" s="617"/>
      <c r="C946" s="306"/>
      <c r="D946" s="374" t="s">
        <v>1504</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1295</v>
      </c>
      <c r="AF946" s="512" t="s">
        <v>1647</v>
      </c>
      <c r="AG946" s="507" t="s">
        <v>436</v>
      </c>
      <c r="AH946" s="507" t="s">
        <v>1295</v>
      </c>
    </row>
    <row r="947" spans="1:34" s="362" customFormat="1" ht="38.25" hidden="1">
      <c r="A947" s="617"/>
      <c r="B947" s="617"/>
      <c r="C947" s="306"/>
      <c r="D947" s="374" t="s">
        <v>1775</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1295</v>
      </c>
      <c r="AF947" s="512" t="s">
        <v>1648</v>
      </c>
      <c r="AG947" s="507" t="s">
        <v>436</v>
      </c>
      <c r="AH947" s="507" t="s">
        <v>1295</v>
      </c>
    </row>
    <row r="948" spans="1:34" s="362" customFormat="1" ht="47.25" hidden="1">
      <c r="A948" s="617"/>
      <c r="B948" s="617"/>
      <c r="C948" s="306"/>
      <c r="D948" s="13" t="s">
        <v>1766</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617"/>
      <c r="B949" s="617"/>
      <c r="C949" s="306"/>
      <c r="D949" s="375" t="s">
        <v>1203</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1649</v>
      </c>
      <c r="AG949" s="507" t="s">
        <v>1650</v>
      </c>
      <c r="AH949" s="507" t="s">
        <v>439</v>
      </c>
    </row>
    <row r="950" spans="1:34" s="362" customFormat="1" ht="114.75">
      <c r="A950" s="617"/>
      <c r="B950" s="617"/>
      <c r="C950" s="306"/>
      <c r="D950" s="375" t="s">
        <v>1501</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1651</v>
      </c>
      <c r="AG950" s="507" t="s">
        <v>458</v>
      </c>
      <c r="AH950" s="507" t="s">
        <v>439</v>
      </c>
    </row>
    <row r="951" spans="1:34" s="362" customFormat="1" ht="114.75">
      <c r="A951" s="617"/>
      <c r="B951" s="617"/>
      <c r="C951" s="306"/>
      <c r="D951" s="375" t="s">
        <v>1365</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1652</v>
      </c>
      <c r="AG951" s="507" t="s">
        <v>458</v>
      </c>
      <c r="AH951" s="507" t="s">
        <v>439</v>
      </c>
    </row>
    <row r="952" spans="1:34" s="362" customFormat="1" ht="114.75">
      <c r="A952" s="617"/>
      <c r="B952" s="617"/>
      <c r="C952" s="306"/>
      <c r="D952" s="375" t="s">
        <v>1911</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536</v>
      </c>
      <c r="AG952" s="507" t="s">
        <v>1650</v>
      </c>
      <c r="AH952" s="507" t="s">
        <v>439</v>
      </c>
    </row>
    <row r="953" spans="1:34" s="362" customFormat="1" ht="71.25" customHeight="1">
      <c r="A953" s="617"/>
      <c r="B953" s="617"/>
      <c r="C953" s="306"/>
      <c r="D953" s="375" t="s">
        <v>1912</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537</v>
      </c>
      <c r="AG953" s="507" t="s">
        <v>1650</v>
      </c>
      <c r="AH953" s="507" t="s">
        <v>538</v>
      </c>
    </row>
    <row r="954" spans="1:34" s="362" customFormat="1" ht="31.5">
      <c r="A954" s="617"/>
      <c r="B954" s="617"/>
      <c r="C954" s="306"/>
      <c r="D954" s="375" t="s">
        <v>403</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617"/>
      <c r="B955" s="617"/>
      <c r="C955" s="306"/>
      <c r="D955" s="375" t="s">
        <v>1451</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617"/>
      <c r="B956" s="617"/>
      <c r="C956" s="306"/>
      <c r="D956" s="375" t="s">
        <v>252</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617"/>
      <c r="B957" s="617"/>
      <c r="C957" s="306"/>
      <c r="D957" s="375" t="s">
        <v>1913</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617"/>
      <c r="B958" s="617"/>
      <c r="C958" s="306"/>
      <c r="D958" s="375" t="s">
        <v>1441</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617"/>
      <c r="B959" s="617"/>
      <c r="C959" s="306"/>
      <c r="D959" s="375" t="s">
        <v>166</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114.75">
      <c r="A960" s="617"/>
      <c r="B960" s="617"/>
      <c r="C960" s="306"/>
      <c r="D960" s="672" t="s">
        <v>1276</v>
      </c>
      <c r="E960" s="292"/>
      <c r="F960" s="143"/>
      <c r="G960" s="292"/>
      <c r="H960" s="655">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539</v>
      </c>
      <c r="AG960" s="507" t="s">
        <v>1650</v>
      </c>
      <c r="AH960" s="507" t="s">
        <v>540</v>
      </c>
    </row>
    <row r="961" spans="1:34" s="362" customFormat="1" ht="15.75">
      <c r="A961" s="617"/>
      <c r="B961" s="617"/>
      <c r="C961" s="306"/>
      <c r="D961" s="673"/>
      <c r="E961" s="292"/>
      <c r="F961" s="143"/>
      <c r="G961" s="292"/>
      <c r="H961" s="656"/>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1319</v>
      </c>
      <c r="AC961" s="501"/>
      <c r="AD961" s="512">
        <v>4920125.75</v>
      </c>
      <c r="AE961" s="512"/>
      <c r="AF961" s="512"/>
      <c r="AG961" s="507"/>
      <c r="AH961" s="507"/>
    </row>
    <row r="962" spans="1:34" s="362" customFormat="1" ht="127.5" hidden="1">
      <c r="A962" s="617"/>
      <c r="B962" s="617"/>
      <c r="C962" s="306"/>
      <c r="D962" s="375" t="s">
        <v>1555</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541</v>
      </c>
      <c r="AG962" s="507" t="s">
        <v>1650</v>
      </c>
      <c r="AH962" s="507" t="s">
        <v>439</v>
      </c>
    </row>
    <row r="963" spans="1:34" s="362" customFormat="1" ht="15.75" hidden="1">
      <c r="A963" s="617"/>
      <c r="B963" s="617"/>
      <c r="C963" s="306"/>
      <c r="D963" s="375" t="s">
        <v>1914</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617"/>
      <c r="B964" s="617"/>
      <c r="C964" s="306"/>
      <c r="D964" s="375" t="s">
        <v>1915</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542</v>
      </c>
      <c r="AG964" s="507"/>
      <c r="AH964" s="507"/>
    </row>
    <row r="965" spans="1:34" s="362" customFormat="1" ht="15.75">
      <c r="A965" s="617"/>
      <c r="B965" s="617"/>
      <c r="C965" s="306"/>
      <c r="D965" s="375" t="s">
        <v>418</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617"/>
      <c r="B966" s="617"/>
      <c r="C966" s="306"/>
      <c r="D966" s="262" t="s">
        <v>1916</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1295</v>
      </c>
      <c r="AF966" s="512"/>
      <c r="AG966" s="507" t="s">
        <v>1650</v>
      </c>
      <c r="AH966" s="507" t="s">
        <v>1295</v>
      </c>
    </row>
    <row r="967" spans="1:34" s="362" customFormat="1" ht="15.75">
      <c r="A967" s="617"/>
      <c r="B967" s="617"/>
      <c r="C967" s="306"/>
      <c r="D967" s="262" t="s">
        <v>1917</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617"/>
      <c r="B968" s="617"/>
      <c r="C968" s="306"/>
      <c r="D968" s="262" t="s">
        <v>1486</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456</v>
      </c>
      <c r="AG968" s="507"/>
      <c r="AH968" s="507"/>
    </row>
    <row r="969" spans="1:34" s="362" customFormat="1" ht="47.25">
      <c r="A969" s="617"/>
      <c r="B969" s="617"/>
      <c r="C969" s="306"/>
      <c r="D969" s="375" t="s">
        <v>1449</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456</v>
      </c>
      <c r="AG969" s="507"/>
      <c r="AH969" s="507"/>
    </row>
    <row r="970" spans="1:34" s="362" customFormat="1" ht="31.5">
      <c r="A970" s="617"/>
      <c r="B970" s="617"/>
      <c r="C970" s="306"/>
      <c r="D970" s="375" t="s">
        <v>1450</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456</v>
      </c>
      <c r="AG970" s="507"/>
      <c r="AH970" s="507"/>
    </row>
    <row r="971" spans="1:34" s="362" customFormat="1" ht="76.5">
      <c r="A971" s="617"/>
      <c r="B971" s="617"/>
      <c r="C971" s="306"/>
      <c r="D971" s="375" t="s">
        <v>1115</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1295</v>
      </c>
      <c r="AF971" s="512" t="s">
        <v>543</v>
      </c>
      <c r="AG971" s="507" t="s">
        <v>436</v>
      </c>
      <c r="AH971" s="507" t="s">
        <v>1295</v>
      </c>
    </row>
    <row r="972" spans="1:34" s="362" customFormat="1" ht="47.25">
      <c r="A972" s="617"/>
      <c r="B972" s="617"/>
      <c r="C972" s="306"/>
      <c r="D972" s="375" t="s">
        <v>1316</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456</v>
      </c>
      <c r="AG972" s="507"/>
      <c r="AH972" s="507"/>
    </row>
    <row r="973" spans="1:34" s="362" customFormat="1" ht="31.5" hidden="1">
      <c r="A973" s="671"/>
      <c r="B973" s="671"/>
      <c r="C973" s="306"/>
      <c r="D973" s="375" t="s">
        <v>1116</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616">
        <v>150110</v>
      </c>
      <c r="B974" s="569" t="s">
        <v>174</v>
      </c>
      <c r="C974" s="267"/>
      <c r="D974" s="71" t="s">
        <v>1222</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617"/>
      <c r="B975" s="570"/>
      <c r="C975" s="266" t="s">
        <v>1348</v>
      </c>
      <c r="D975" s="14" t="s">
        <v>1940</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544</v>
      </c>
      <c r="AG975" s="507"/>
      <c r="AH975" s="507"/>
    </row>
    <row r="976" spans="1:34" s="362" customFormat="1" ht="102">
      <c r="A976" s="617"/>
      <c r="B976" s="570"/>
      <c r="C976" s="266"/>
      <c r="D976" s="375" t="s">
        <v>2028</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545</v>
      </c>
      <c r="AG976" s="507" t="s">
        <v>1650</v>
      </c>
      <c r="AH976" s="507" t="s">
        <v>439</v>
      </c>
    </row>
    <row r="977" spans="1:34" s="362" customFormat="1" ht="31.5">
      <c r="A977" s="617"/>
      <c r="B977" s="570"/>
      <c r="C977" s="266" t="s">
        <v>1941</v>
      </c>
      <c r="D977" s="375" t="s">
        <v>1744</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76.5">
      <c r="A978" s="624"/>
      <c r="B978" s="561"/>
      <c r="C978" s="266" t="s">
        <v>1943</v>
      </c>
      <c r="D978" s="375" t="s">
        <v>1443</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546</v>
      </c>
      <c r="AG978" s="507" t="s">
        <v>458</v>
      </c>
      <c r="AH978" s="507" t="s">
        <v>439</v>
      </c>
    </row>
    <row r="979" spans="1:62" s="28" customFormat="1" ht="15.75">
      <c r="A979" s="616">
        <v>150118</v>
      </c>
      <c r="B979" s="569" t="s">
        <v>1937</v>
      </c>
      <c r="C979" s="270"/>
      <c r="D979" s="71" t="s">
        <v>1222</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624"/>
      <c r="B980" s="561"/>
      <c r="C980" s="266"/>
      <c r="D980" s="14" t="s">
        <v>866</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458</v>
      </c>
      <c r="AH980" s="507"/>
    </row>
    <row r="981" spans="1:34" s="30" customFormat="1" ht="15.75" customHeight="1">
      <c r="A981" s="616">
        <v>180409</v>
      </c>
      <c r="B981" s="536" t="s">
        <v>914</v>
      </c>
      <c r="C981" s="321"/>
      <c r="D981" s="71" t="s">
        <v>1222</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617"/>
      <c r="B982" s="538"/>
      <c r="C982" s="266"/>
      <c r="D982" s="14" t="s">
        <v>915</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624"/>
      <c r="B983" s="537"/>
      <c r="C983" s="266"/>
      <c r="D983" s="14" t="s">
        <v>1948</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616">
        <v>170703</v>
      </c>
      <c r="B984" s="569" t="s">
        <v>814</v>
      </c>
      <c r="C984" s="323"/>
      <c r="D984" s="216" t="s">
        <v>1222</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617"/>
      <c r="B985" s="570"/>
      <c r="C985" s="306" t="s">
        <v>1745</v>
      </c>
      <c r="D985" s="324" t="s">
        <v>345</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617"/>
      <c r="B986" s="570"/>
      <c r="C986" s="306" t="s">
        <v>346</v>
      </c>
      <c r="D986" s="324" t="s">
        <v>995</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617"/>
      <c r="B987" s="570"/>
      <c r="C987" s="306"/>
      <c r="D987" s="324" t="s">
        <v>996</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617"/>
      <c r="B988" s="570"/>
      <c r="C988" s="306"/>
      <c r="D988" s="324" t="s">
        <v>1762</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547</v>
      </c>
      <c r="AG988" s="507"/>
      <c r="AH988" s="507"/>
    </row>
    <row r="989" spans="1:34" ht="15.75" customHeight="1" hidden="1">
      <c r="A989" s="617"/>
      <c r="B989" s="570"/>
      <c r="C989" s="306"/>
      <c r="D989" s="14" t="s">
        <v>1763</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617"/>
      <c r="B990" s="570"/>
      <c r="C990" s="306"/>
      <c r="D990" s="14" t="s">
        <v>1764</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617"/>
      <c r="B991" s="570"/>
      <c r="C991" s="306" t="s">
        <v>1765</v>
      </c>
      <c r="D991" s="14" t="s">
        <v>1139</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617"/>
      <c r="B992" s="570"/>
      <c r="C992" s="306" t="s">
        <v>1140</v>
      </c>
      <c r="D992" s="14" t="s">
        <v>1309</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548</v>
      </c>
      <c r="AG992" s="507"/>
      <c r="AH992" s="507"/>
    </row>
    <row r="993" spans="1:34" ht="15.75" customHeight="1" hidden="1">
      <c r="A993" s="617"/>
      <c r="B993" s="570"/>
      <c r="C993" s="306" t="s">
        <v>1310</v>
      </c>
      <c r="D993" s="14" t="s">
        <v>1311</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617"/>
      <c r="B994" s="570"/>
      <c r="C994" s="306" t="s">
        <v>1312</v>
      </c>
      <c r="D994" s="14" t="s">
        <v>1313</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617"/>
      <c r="B995" s="570"/>
      <c r="C995" s="325" t="s">
        <v>1314</v>
      </c>
      <c r="D995" s="83" t="s">
        <v>1315</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7"/>
      <c r="B996" s="570"/>
      <c r="C996" s="325"/>
      <c r="D996" s="83" t="s">
        <v>1148</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7"/>
      <c r="B997" s="570"/>
      <c r="C997" s="325"/>
      <c r="D997" s="83" t="s">
        <v>339</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617"/>
      <c r="B998" s="570"/>
      <c r="C998" s="325"/>
      <c r="D998" s="83" t="s">
        <v>1277</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617"/>
      <c r="B999" s="570"/>
      <c r="C999" s="325"/>
      <c r="D999" s="83" t="s">
        <v>2020</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617"/>
      <c r="B1000" s="570"/>
      <c r="C1000" s="325"/>
      <c r="D1000" s="83" t="s">
        <v>1232</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617"/>
      <c r="B1001" s="570"/>
      <c r="C1001" s="325"/>
      <c r="D1001" s="83" t="s">
        <v>1533</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617"/>
      <c r="B1002" s="570"/>
      <c r="C1002" s="325"/>
      <c r="D1002" s="83" t="s">
        <v>560</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617"/>
      <c r="B1003" s="570"/>
      <c r="C1003" s="325"/>
      <c r="D1003" s="83" t="s">
        <v>561</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1401</v>
      </c>
      <c r="AG1003" s="507"/>
      <c r="AH1003" s="507"/>
    </row>
    <row r="1004" spans="1:34" s="362" customFormat="1" ht="31.5">
      <c r="A1004" s="617"/>
      <c r="B1004" s="570"/>
      <c r="C1004" s="325"/>
      <c r="D1004" s="375" t="s">
        <v>1444</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617"/>
      <c r="B1005" s="570"/>
      <c r="C1005" s="325"/>
      <c r="D1005" s="375" t="s">
        <v>1819</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617"/>
      <c r="B1006" s="570"/>
      <c r="C1006" s="325"/>
      <c r="D1006" s="375" t="s">
        <v>1990</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617"/>
      <c r="B1007" s="570"/>
      <c r="C1007" s="325"/>
      <c r="D1007" s="375" t="s">
        <v>1991</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1402</v>
      </c>
      <c r="AG1007" s="507"/>
      <c r="AH1007" s="507"/>
    </row>
    <row r="1008" spans="1:34" s="362" customFormat="1" ht="31.5" hidden="1">
      <c r="A1008" s="617"/>
      <c r="B1008" s="570"/>
      <c r="C1008" s="325"/>
      <c r="D1008" s="375" t="s">
        <v>810</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617"/>
      <c r="B1009" s="570"/>
      <c r="C1009" s="325"/>
      <c r="D1009" s="375" t="s">
        <v>811</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617"/>
      <c r="B1010" s="570"/>
      <c r="C1010" s="325"/>
      <c r="D1010" s="375" t="s">
        <v>812</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63.75">
      <c r="A1011" s="617"/>
      <c r="B1011" s="570"/>
      <c r="C1011" s="325"/>
      <c r="D1011" s="375" t="s">
        <v>813</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1295</v>
      </c>
      <c r="AF1011" s="512" t="s">
        <v>1403</v>
      </c>
      <c r="AG1011" s="507" t="s">
        <v>436</v>
      </c>
      <c r="AH1011" s="507" t="s">
        <v>1295</v>
      </c>
    </row>
    <row r="1012" spans="1:34" s="362" customFormat="1" ht="15.75">
      <c r="A1012" s="617"/>
      <c r="B1012" s="570"/>
      <c r="C1012" s="325"/>
      <c r="D1012" s="13" t="s">
        <v>1666</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617"/>
      <c r="B1013" s="570"/>
      <c r="C1013" s="325"/>
      <c r="D1013" s="13" t="s">
        <v>1667</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617"/>
      <c r="B1014" s="570"/>
      <c r="C1014" s="325"/>
      <c r="D1014" s="13" t="s">
        <v>2048</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1404</v>
      </c>
      <c r="AG1014" s="507" t="s">
        <v>1405</v>
      </c>
      <c r="AH1014" s="507"/>
    </row>
    <row r="1015" spans="1:34" s="362" customFormat="1" ht="38.25">
      <c r="A1015" s="617"/>
      <c r="B1015" s="570"/>
      <c r="C1015" s="325"/>
      <c r="D1015" s="13" t="s">
        <v>1562</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1406</v>
      </c>
      <c r="AG1015" s="507" t="s">
        <v>1405</v>
      </c>
      <c r="AH1015" s="507"/>
    </row>
    <row r="1016" spans="1:34" s="362" customFormat="1" ht="63.75">
      <c r="A1016" s="617"/>
      <c r="B1016" s="570"/>
      <c r="C1016" s="325"/>
      <c r="D1016" s="13" t="s">
        <v>1488</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1407</v>
      </c>
      <c r="AG1016" s="507" t="s">
        <v>1405</v>
      </c>
      <c r="AH1016" s="507"/>
    </row>
    <row r="1017" spans="1:34" s="362" customFormat="1" ht="38.25">
      <c r="A1017" s="617"/>
      <c r="B1017" s="570"/>
      <c r="C1017" s="325"/>
      <c r="D1017" s="13" t="s">
        <v>1489</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1295</v>
      </c>
      <c r="AF1017" s="512"/>
      <c r="AG1017" s="507" t="s">
        <v>436</v>
      </c>
      <c r="AH1017" s="507" t="s">
        <v>1295</v>
      </c>
    </row>
    <row r="1018" spans="1:34" s="362" customFormat="1" ht="38.25">
      <c r="A1018" s="617"/>
      <c r="B1018" s="570"/>
      <c r="C1018" s="325"/>
      <c r="D1018" s="13" t="s">
        <v>339</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1295</v>
      </c>
      <c r="AF1018" s="512" t="s">
        <v>1408</v>
      </c>
      <c r="AG1018" s="507" t="s">
        <v>436</v>
      </c>
      <c r="AH1018" s="507" t="s">
        <v>1295</v>
      </c>
    </row>
    <row r="1019" spans="1:34" s="362" customFormat="1" ht="127.5">
      <c r="A1019" s="617"/>
      <c r="B1019" s="570"/>
      <c r="C1019" s="325"/>
      <c r="D1019" s="14" t="s">
        <v>1490</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672</v>
      </c>
      <c r="AG1019" s="507" t="s">
        <v>458</v>
      </c>
      <c r="AH1019" s="507" t="s">
        <v>439</v>
      </c>
    </row>
    <row r="1020" spans="1:34" s="362" customFormat="1" ht="31.5">
      <c r="A1020" s="617"/>
      <c r="B1020" s="570"/>
      <c r="C1020" s="325"/>
      <c r="D1020" s="14" t="s">
        <v>1491</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673</v>
      </c>
      <c r="AG1020" s="507" t="s">
        <v>674</v>
      </c>
      <c r="AH1020" s="507" t="s">
        <v>439</v>
      </c>
    </row>
    <row r="1021" spans="1:34" s="362" customFormat="1" ht="31.5">
      <c r="A1021" s="617"/>
      <c r="B1021" s="570"/>
      <c r="C1021" s="325"/>
      <c r="D1021" s="14" t="s">
        <v>1492</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675</v>
      </c>
      <c r="AG1021" s="507" t="s">
        <v>674</v>
      </c>
      <c r="AH1021" s="507" t="s">
        <v>439</v>
      </c>
    </row>
    <row r="1022" spans="1:34" s="362" customFormat="1" ht="31.5">
      <c r="A1022" s="617"/>
      <c r="B1022" s="570"/>
      <c r="C1022" s="325"/>
      <c r="D1022" s="14" t="s">
        <v>2025</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676</v>
      </c>
      <c r="AG1022" s="507" t="s">
        <v>674</v>
      </c>
      <c r="AH1022" s="507" t="s">
        <v>439</v>
      </c>
    </row>
    <row r="1023" spans="1:34" s="362" customFormat="1" ht="31.5">
      <c r="A1023" s="617"/>
      <c r="B1023" s="570"/>
      <c r="C1023" s="325"/>
      <c r="D1023" s="14" t="s">
        <v>2026</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677</v>
      </c>
      <c r="AG1023" s="507" t="s">
        <v>674</v>
      </c>
      <c r="AH1023" s="507" t="s">
        <v>439</v>
      </c>
    </row>
    <row r="1024" spans="1:34" s="362" customFormat="1" ht="31.5">
      <c r="A1024" s="617"/>
      <c r="B1024" s="570"/>
      <c r="C1024" s="325"/>
      <c r="D1024" s="14" t="s">
        <v>1565</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617"/>
      <c r="B1025" s="570"/>
      <c r="C1025" s="325"/>
      <c r="D1025" s="14" t="s">
        <v>663</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678</v>
      </c>
      <c r="AG1025" s="507" t="s">
        <v>458</v>
      </c>
      <c r="AH1025" s="507" t="s">
        <v>439</v>
      </c>
    </row>
    <row r="1026" spans="1:34" s="362" customFormat="1" ht="67.5" customHeight="1">
      <c r="A1026" s="617"/>
      <c r="B1026" s="570"/>
      <c r="C1026" s="325"/>
      <c r="D1026" s="14" t="s">
        <v>664</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679</v>
      </c>
      <c r="AG1026" s="507" t="s">
        <v>458</v>
      </c>
      <c r="AH1026" s="507" t="s">
        <v>439</v>
      </c>
    </row>
    <row r="1027" spans="1:34" s="362" customFormat="1" ht="47.25">
      <c r="A1027" s="617"/>
      <c r="B1027" s="570"/>
      <c r="C1027" s="325"/>
      <c r="D1027" s="14" t="s">
        <v>665</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617"/>
      <c r="B1028" s="570"/>
      <c r="C1028" s="325"/>
      <c r="D1028" s="14" t="s">
        <v>666</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680</v>
      </c>
      <c r="AG1028" s="507" t="s">
        <v>458</v>
      </c>
      <c r="AH1028" s="507" t="s">
        <v>439</v>
      </c>
    </row>
    <row r="1029" spans="1:34" s="362" customFormat="1" ht="33.75" customHeight="1">
      <c r="A1029" s="617"/>
      <c r="B1029" s="570"/>
      <c r="C1029" s="325"/>
      <c r="D1029" s="14" t="s">
        <v>667</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617"/>
      <c r="B1030" s="570"/>
      <c r="C1030" s="325"/>
      <c r="D1030" s="14" t="s">
        <v>668</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1295</v>
      </c>
      <c r="AF1030" s="512" t="s">
        <v>681</v>
      </c>
      <c r="AG1030" s="507" t="s">
        <v>436</v>
      </c>
      <c r="AH1030" s="507" t="s">
        <v>1295</v>
      </c>
    </row>
    <row r="1031" spans="1:34" s="362" customFormat="1" ht="31.5">
      <c r="A1031" s="617"/>
      <c r="B1031" s="570"/>
      <c r="C1031" s="325"/>
      <c r="D1031" s="14" t="s">
        <v>394</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617"/>
      <c r="B1032" s="570"/>
      <c r="C1032" s="325"/>
      <c r="D1032" s="375" t="s">
        <v>395</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458</v>
      </c>
      <c r="AH1032" s="507" t="s">
        <v>439</v>
      </c>
    </row>
    <row r="1033" spans="1:34" ht="47.25" hidden="1">
      <c r="A1033" s="32">
        <v>250324</v>
      </c>
      <c r="B1033" s="32" t="s">
        <v>1963</v>
      </c>
      <c r="C1033" s="306"/>
      <c r="D1033" s="14" t="s">
        <v>328</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1831</v>
      </c>
      <c r="C1034" s="306"/>
      <c r="D1034" s="14" t="s">
        <v>375</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616">
        <v>250404</v>
      </c>
      <c r="B1035" s="616" t="s">
        <v>975</v>
      </c>
      <c r="C1035" s="195"/>
      <c r="D1035" s="216" t="s">
        <v>1222</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617"/>
      <c r="B1036" s="617"/>
      <c r="C1036" s="326"/>
      <c r="D1036" s="327" t="s">
        <v>1305</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617"/>
      <c r="B1037" s="617"/>
      <c r="C1037" s="218" t="s">
        <v>1306</v>
      </c>
      <c r="D1037" s="240" t="s">
        <v>1307</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682</v>
      </c>
      <c r="AG1037" s="507"/>
      <c r="AH1037" s="507"/>
    </row>
    <row r="1038" spans="1:34" ht="31.5">
      <c r="A1038" s="617"/>
      <c r="B1038" s="617"/>
      <c r="C1038" s="218" t="s">
        <v>1308</v>
      </c>
      <c r="D1038" s="354" t="s">
        <v>1676</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683</v>
      </c>
      <c r="AG1038" s="507"/>
      <c r="AH1038" s="507"/>
    </row>
    <row r="1039" spans="1:34" ht="31.5">
      <c r="A1039" s="617"/>
      <c r="B1039" s="617"/>
      <c r="C1039" s="218" t="s">
        <v>1677</v>
      </c>
      <c r="D1039" s="75" t="s">
        <v>1678</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684</v>
      </c>
      <c r="AG1039" s="507"/>
      <c r="AH1039" s="507"/>
    </row>
    <row r="1040" spans="1:34" ht="38.25">
      <c r="A1040" s="617"/>
      <c r="B1040" s="617"/>
      <c r="C1040" s="218" t="s">
        <v>1679</v>
      </c>
      <c r="D1040" s="75" t="s">
        <v>1254</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685</v>
      </c>
      <c r="AG1040" s="507"/>
      <c r="AH1040" s="507"/>
    </row>
    <row r="1041" spans="1:34" ht="114.75">
      <c r="A1041" s="617"/>
      <c r="B1041" s="617"/>
      <c r="C1041" s="218" t="s">
        <v>1255</v>
      </c>
      <c r="D1041" s="75" t="s">
        <v>1256</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686</v>
      </c>
      <c r="AG1041" s="507"/>
      <c r="AH1041" s="507"/>
    </row>
    <row r="1042" spans="1:34" ht="47.25">
      <c r="A1042" s="617"/>
      <c r="B1042" s="617"/>
      <c r="C1042" s="218" t="s">
        <v>1257</v>
      </c>
      <c r="D1042" s="75" t="s">
        <v>1258</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687</v>
      </c>
      <c r="AG1042" s="507"/>
      <c r="AH1042" s="507"/>
    </row>
    <row r="1043" spans="1:34" s="362" customFormat="1" ht="51">
      <c r="A1043" s="617"/>
      <c r="B1043" s="617"/>
      <c r="C1043" s="218"/>
      <c r="D1043" s="1" t="s">
        <v>396</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1542</v>
      </c>
      <c r="AG1043" s="507"/>
      <c r="AH1043" s="507"/>
    </row>
    <row r="1044" spans="1:34" s="362" customFormat="1" ht="30.75" customHeight="1">
      <c r="A1044" s="617"/>
      <c r="B1044" s="617"/>
      <c r="C1044" s="218"/>
      <c r="D1044" s="1" t="s">
        <v>2052</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458</v>
      </c>
      <c r="AH1044" s="507" t="s">
        <v>439</v>
      </c>
    </row>
    <row r="1045" spans="1:34" s="362" customFormat="1" ht="217.5" customHeight="1">
      <c r="A1045" s="617"/>
      <c r="B1045" s="617"/>
      <c r="C1045" s="218"/>
      <c r="D1045" s="1" t="s">
        <v>397</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1543</v>
      </c>
      <c r="AG1045" s="507" t="s">
        <v>458</v>
      </c>
      <c r="AH1045" s="507" t="s">
        <v>439</v>
      </c>
    </row>
    <row r="1046" spans="1:34" s="362" customFormat="1" ht="114.75">
      <c r="A1046" s="617"/>
      <c r="B1046" s="617"/>
      <c r="C1046" s="218"/>
      <c r="D1046" s="1" t="s">
        <v>398</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1544</v>
      </c>
      <c r="AG1046" s="507" t="s">
        <v>458</v>
      </c>
      <c r="AH1046" s="507" t="s">
        <v>439</v>
      </c>
    </row>
    <row r="1047" spans="1:34" s="362" customFormat="1" ht="51">
      <c r="A1047" s="617"/>
      <c r="B1047" s="617"/>
      <c r="C1047" s="218"/>
      <c r="D1047" s="1" t="s">
        <v>883</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1545</v>
      </c>
      <c r="AG1047" s="507" t="s">
        <v>458</v>
      </c>
      <c r="AH1047" s="507" t="s">
        <v>439</v>
      </c>
    </row>
    <row r="1048" spans="1:34" ht="31.5">
      <c r="A1048" s="617"/>
      <c r="B1048" s="617"/>
      <c r="C1048" s="218"/>
      <c r="D1048" s="225" t="s">
        <v>2053</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617"/>
      <c r="B1049" s="617"/>
      <c r="C1049" s="218" t="s">
        <v>2054</v>
      </c>
      <c r="D1049" s="217" t="s">
        <v>2055</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617"/>
      <c r="B1050" s="617"/>
      <c r="C1050" s="218"/>
      <c r="D1050" s="217" t="s">
        <v>2056</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617"/>
      <c r="B1051" s="617"/>
      <c r="C1051" s="218" t="s">
        <v>2057</v>
      </c>
      <c r="D1051" s="240" t="s">
        <v>2058</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1546</v>
      </c>
      <c r="AG1051" s="507"/>
      <c r="AH1051" s="507"/>
    </row>
    <row r="1052" spans="1:34" ht="31.5" hidden="1">
      <c r="A1052" s="617"/>
      <c r="B1052" s="617"/>
      <c r="C1052" s="218" t="s">
        <v>2059</v>
      </c>
      <c r="D1052" s="240" t="s">
        <v>2060</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617"/>
      <c r="B1053" s="617"/>
      <c r="C1053" s="218" t="s">
        <v>984</v>
      </c>
      <c r="D1053" s="240" t="s">
        <v>188</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617"/>
      <c r="B1054" s="617"/>
      <c r="C1054" s="218" t="s">
        <v>363</v>
      </c>
      <c r="D1054" s="240" t="s">
        <v>51</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617"/>
      <c r="B1055" s="617"/>
      <c r="C1055" s="218" t="s">
        <v>52</v>
      </c>
      <c r="D1055" s="240" t="s">
        <v>1469</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617"/>
      <c r="B1056" s="617"/>
      <c r="C1056" s="218"/>
      <c r="D1056" s="75" t="s">
        <v>867</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617"/>
      <c r="B1057" s="617"/>
      <c r="C1057" s="218"/>
      <c r="D1057" s="75" t="s">
        <v>868</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617"/>
      <c r="B1058" s="617"/>
      <c r="C1058" s="621"/>
      <c r="D1058" s="225" t="s">
        <v>586</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617"/>
      <c r="B1059" s="617"/>
      <c r="C1059" s="622"/>
      <c r="D1059" s="353" t="s">
        <v>1953</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1547</v>
      </c>
      <c r="AG1059" s="507"/>
      <c r="AH1059" s="507"/>
    </row>
    <row r="1060" spans="1:34" ht="242.25">
      <c r="A1060" s="617"/>
      <c r="B1060" s="617"/>
      <c r="C1060" s="623"/>
      <c r="D1060" s="375" t="s">
        <v>884</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112</v>
      </c>
      <c r="AG1060" s="507"/>
      <c r="AH1060" s="507"/>
    </row>
    <row r="1061" spans="1:34" ht="140.25">
      <c r="A1061" s="617"/>
      <c r="B1061" s="617"/>
      <c r="C1061" s="333" t="s">
        <v>156</v>
      </c>
      <c r="D1061" s="375" t="s">
        <v>885</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113</v>
      </c>
      <c r="AG1061" s="507"/>
      <c r="AH1061" s="507"/>
    </row>
    <row r="1062" spans="1:34" s="30" customFormat="1" ht="31.5">
      <c r="A1062" s="617"/>
      <c r="B1062" s="617"/>
      <c r="C1062" s="306"/>
      <c r="D1062" s="225" t="s">
        <v>555</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617"/>
      <c r="B1063" s="617"/>
      <c r="C1063" s="306" t="s">
        <v>556</v>
      </c>
      <c r="D1063" s="217" t="s">
        <v>886</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155</v>
      </c>
      <c r="AG1063" s="509"/>
      <c r="AH1063" s="509"/>
    </row>
    <row r="1064" spans="1:34" s="30" customFormat="1" ht="15.75">
      <c r="A1064" s="305"/>
      <c r="B1064" s="305"/>
      <c r="C1064" s="289"/>
      <c r="D1064" s="225" t="s">
        <v>1220</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405</v>
      </c>
      <c r="B1066" s="593" t="s">
        <v>1333</v>
      </c>
      <c r="C1066" s="593"/>
      <c r="D1066" s="593"/>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604" t="s">
        <v>1684</v>
      </c>
      <c r="B1067" s="569" t="s">
        <v>1963</v>
      </c>
      <c r="C1067" s="337"/>
      <c r="D1067" s="136" t="s">
        <v>1222</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605"/>
      <c r="B1068" s="570"/>
      <c r="C1068" s="338"/>
      <c r="D1068" s="141" t="s">
        <v>916</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608"/>
      <c r="B1069" s="561"/>
      <c r="C1069" s="337"/>
      <c r="D1069" s="141" t="s">
        <v>267</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604" t="s">
        <v>1938</v>
      </c>
      <c r="B1070" s="569" t="s">
        <v>974</v>
      </c>
      <c r="C1070" s="337"/>
      <c r="D1070" s="141" t="s">
        <v>1974</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608"/>
      <c r="B1071" s="561"/>
      <c r="C1071" s="337"/>
      <c r="D1071" s="141" t="s">
        <v>1010</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604" t="s">
        <v>1215</v>
      </c>
      <c r="B1072" s="569" t="s">
        <v>975</v>
      </c>
      <c r="C1072" s="337"/>
      <c r="D1072" s="136" t="s">
        <v>1222</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608"/>
      <c r="B1073" s="561"/>
      <c r="C1073" s="337"/>
      <c r="D1073" s="196" t="s">
        <v>1010</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93" t="s">
        <v>1522</v>
      </c>
      <c r="C1075" s="593"/>
      <c r="D1075" s="593"/>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90" t="s">
        <v>625</v>
      </c>
      <c r="B1076" s="569" t="s">
        <v>1224</v>
      </c>
      <c r="C1076" s="195"/>
      <c r="D1076" s="136" t="s">
        <v>1222</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67"/>
      <c r="B1077" s="570"/>
      <c r="C1077" s="135" t="s">
        <v>1523</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67"/>
      <c r="B1078" s="570"/>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67"/>
      <c r="B1079" s="570"/>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67"/>
      <c r="B1080" s="570"/>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67"/>
      <c r="B1081" s="570"/>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67"/>
      <c r="B1082" s="570"/>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67"/>
      <c r="B1083" s="570"/>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67"/>
      <c r="B1084" s="570"/>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67"/>
      <c r="B1085" s="570"/>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67"/>
      <c r="B1086" s="570"/>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67"/>
      <c r="B1087" s="570"/>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67"/>
      <c r="B1088" s="570"/>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67"/>
      <c r="B1089" s="570"/>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67"/>
      <c r="B1090" s="570"/>
      <c r="C1090" s="135" t="s">
        <v>595</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60"/>
      <c r="B1091" s="561"/>
      <c r="C1091" s="135" t="s">
        <v>35</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616">
        <v>150118</v>
      </c>
      <c r="B1092" s="569" t="s">
        <v>1937</v>
      </c>
      <c r="C1092" s="195"/>
      <c r="D1092" s="136" t="s">
        <v>1222</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25.5">
      <c r="A1093" s="617"/>
      <c r="B1093" s="570"/>
      <c r="C1093" s="135"/>
      <c r="D1093" s="13" t="s">
        <v>1653</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842</v>
      </c>
    </row>
    <row r="1094" spans="1:34" s="369" customFormat="1" ht="47.25">
      <c r="A1094" s="617"/>
      <c r="B1094" s="570"/>
      <c r="C1094" s="135"/>
      <c r="D1094" s="14" t="s">
        <v>1175</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842</v>
      </c>
    </row>
    <row r="1095" spans="1:34" s="30" customFormat="1" ht="15.75" customHeight="1" hidden="1">
      <c r="A1095" s="590" t="s">
        <v>1332</v>
      </c>
      <c r="B1095" s="569" t="s">
        <v>1334</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67"/>
      <c r="B1096" s="570"/>
      <c r="C1096" s="135" t="s">
        <v>1881</v>
      </c>
      <c r="D1096" s="225" t="s">
        <v>1882</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60"/>
      <c r="B1097" s="561"/>
      <c r="C1097" s="135"/>
      <c r="D1097" s="225" t="s">
        <v>1883</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90" t="s">
        <v>1215</v>
      </c>
      <c r="B1098" s="569" t="s">
        <v>975</v>
      </c>
      <c r="C1098" s="267"/>
      <c r="D1098" s="168" t="s">
        <v>1222</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67"/>
      <c r="B1099" s="570"/>
      <c r="C1099" s="266"/>
      <c r="D1099" s="377" t="s">
        <v>1817</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67"/>
      <c r="B1100" s="570"/>
      <c r="C1100" s="266"/>
      <c r="D1100" s="346" t="s">
        <v>591</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843</v>
      </c>
      <c r="AG1100" s="507"/>
      <c r="AH1100" s="507" t="s">
        <v>844</v>
      </c>
    </row>
    <row r="1101" spans="1:34" s="369" customFormat="1" ht="31.5">
      <c r="A1101" s="567"/>
      <c r="B1101" s="570"/>
      <c r="C1101" s="266"/>
      <c r="D1101" s="346" t="s">
        <v>1176</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67"/>
      <c r="B1102" s="570"/>
      <c r="C1102" s="266"/>
      <c r="D1102" s="346" t="s">
        <v>1177</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67"/>
      <c r="B1103" s="570"/>
      <c r="C1103" s="321"/>
      <c r="D1103" s="377" t="s">
        <v>1818</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67"/>
      <c r="B1104" s="570"/>
      <c r="C1104" s="266"/>
      <c r="D1104" s="384" t="s">
        <v>1178</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845</v>
      </c>
      <c r="AG1104" s="507"/>
      <c r="AH1104" s="507" t="s">
        <v>844</v>
      </c>
    </row>
    <row r="1105" spans="1:34" s="369" customFormat="1" ht="15.75">
      <c r="A1105" s="357"/>
      <c r="B1105" s="356"/>
      <c r="C1105" s="266"/>
      <c r="D1105" s="531" t="s">
        <v>1010</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494</v>
      </c>
      <c r="B1107" s="593" t="s">
        <v>1333</v>
      </c>
      <c r="C1107" s="593"/>
      <c r="D1107" s="593"/>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65" t="s">
        <v>625</v>
      </c>
      <c r="B1108" s="592" t="s">
        <v>1224</v>
      </c>
      <c r="C1108" s="195"/>
      <c r="D1108" s="216" t="s">
        <v>1222</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65"/>
      <c r="B1109" s="592"/>
      <c r="C1109" s="148" t="s">
        <v>35</v>
      </c>
      <c r="D1109" s="141" t="s">
        <v>36</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974</v>
      </c>
      <c r="C1110" s="167" t="s">
        <v>2032</v>
      </c>
      <c r="D1110" s="168" t="s">
        <v>1158</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628" t="s">
        <v>1159</v>
      </c>
      <c r="B1112" s="628"/>
      <c r="C1112" s="628"/>
      <c r="D1112" s="628"/>
      <c r="E1112" s="628"/>
      <c r="F1112" s="628"/>
      <c r="G1112" s="628"/>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57625048.1</v>
      </c>
      <c r="AA1112" s="407">
        <f t="shared" si="136"/>
        <v>111987201</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693</v>
      </c>
      <c r="C1113" s="408"/>
      <c r="D1113" s="409" t="s">
        <v>392</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57" t="s">
        <v>393</v>
      </c>
      <c r="B1114" s="657"/>
      <c r="C1114" s="657"/>
      <c r="D1114" s="657"/>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57625048.1</v>
      </c>
      <c r="AA1114" s="407">
        <f t="shared" si="136"/>
        <v>127395701</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818:A819"/>
    <mergeCell ref="B818:B819"/>
    <mergeCell ref="B645:D645"/>
    <mergeCell ref="A646:A662"/>
    <mergeCell ref="B646:B662"/>
    <mergeCell ref="A663:A665"/>
    <mergeCell ref="B663:B665"/>
    <mergeCell ref="A666:A667"/>
    <mergeCell ref="B666:B667"/>
    <mergeCell ref="A791:A809"/>
    <mergeCell ref="AF649:AH649"/>
    <mergeCell ref="A579:A585"/>
    <mergeCell ref="AH560:AH563"/>
    <mergeCell ref="AF567:AF570"/>
    <mergeCell ref="AH576:AH578"/>
    <mergeCell ref="A565:A578"/>
    <mergeCell ref="B579:B585"/>
    <mergeCell ref="A616:A633"/>
    <mergeCell ref="A596:A606"/>
    <mergeCell ref="B596:B606"/>
    <mergeCell ref="A668:A693"/>
    <mergeCell ref="A694:A696"/>
    <mergeCell ref="A699:A774"/>
    <mergeCell ref="A775:A776"/>
    <mergeCell ref="B791:B809"/>
    <mergeCell ref="B780:D780"/>
    <mergeCell ref="B668:B693"/>
    <mergeCell ref="B694:B696"/>
    <mergeCell ref="B699:B774"/>
    <mergeCell ref="B14:H14"/>
    <mergeCell ref="Z16:Z17"/>
    <mergeCell ref="B775:B776"/>
    <mergeCell ref="B787:B788"/>
    <mergeCell ref="B616:B633"/>
    <mergeCell ref="B595:D595"/>
    <mergeCell ref="N16:Y16"/>
    <mergeCell ref="J16:M16"/>
    <mergeCell ref="B589:B593"/>
    <mergeCell ref="B565:B578"/>
    <mergeCell ref="B1067:B1069"/>
    <mergeCell ref="AA16:AA17"/>
    <mergeCell ref="B3:H3"/>
    <mergeCell ref="B4:H4"/>
    <mergeCell ref="B5:H5"/>
    <mergeCell ref="B6:H6"/>
    <mergeCell ref="B7:H7"/>
    <mergeCell ref="B8:H8"/>
    <mergeCell ref="B9:H9"/>
    <mergeCell ref="B13:H13"/>
    <mergeCell ref="C1058:C1060"/>
    <mergeCell ref="B1066:D1066"/>
    <mergeCell ref="C864:C867"/>
    <mergeCell ref="B979:B980"/>
    <mergeCell ref="D960:D961"/>
    <mergeCell ref="A1112:G1112"/>
    <mergeCell ref="A1095:A1097"/>
    <mergeCell ref="B1095:B1097"/>
    <mergeCell ref="A1098:A1104"/>
    <mergeCell ref="B1098:B1104"/>
    <mergeCell ref="B1107:D1107"/>
    <mergeCell ref="A1108:A1109"/>
    <mergeCell ref="B1108:B1109"/>
    <mergeCell ref="A1092:A1094"/>
    <mergeCell ref="B1092:B1094"/>
    <mergeCell ref="A984:A1032"/>
    <mergeCell ref="B984:B1032"/>
    <mergeCell ref="A1035:A1063"/>
    <mergeCell ref="B1035:B1063"/>
    <mergeCell ref="A1067:A1069"/>
    <mergeCell ref="A1076:A1091"/>
    <mergeCell ref="B1076:B1091"/>
    <mergeCell ref="B1075:D1075"/>
    <mergeCell ref="A974:A978"/>
    <mergeCell ref="B974:B978"/>
    <mergeCell ref="A979:A980"/>
    <mergeCell ref="B840:B973"/>
    <mergeCell ref="B820:B831"/>
    <mergeCell ref="B832:B833"/>
    <mergeCell ref="A840:A973"/>
    <mergeCell ref="A834:A835"/>
    <mergeCell ref="B834:B835"/>
    <mergeCell ref="A836:A839"/>
    <mergeCell ref="B836:B839"/>
    <mergeCell ref="A612:A615"/>
    <mergeCell ref="B612:B615"/>
    <mergeCell ref="A643:A644"/>
    <mergeCell ref="B643:B644"/>
    <mergeCell ref="B637:D637"/>
    <mergeCell ref="A638:A640"/>
    <mergeCell ref="B638:B640"/>
    <mergeCell ref="B642:D642"/>
    <mergeCell ref="A589:A593"/>
    <mergeCell ref="C522:C525"/>
    <mergeCell ref="C527:C530"/>
    <mergeCell ref="C531:C535"/>
    <mergeCell ref="A500:A564"/>
    <mergeCell ref="B500:B564"/>
    <mergeCell ref="B453:B454"/>
    <mergeCell ref="A456:A495"/>
    <mergeCell ref="C517:C519"/>
    <mergeCell ref="B456:B495"/>
    <mergeCell ref="B382:B388"/>
    <mergeCell ref="A389:A419"/>
    <mergeCell ref="C566:C570"/>
    <mergeCell ref="A496:A499"/>
    <mergeCell ref="B496:B499"/>
    <mergeCell ref="A422:A426"/>
    <mergeCell ref="B422:B426"/>
    <mergeCell ref="A427:A448"/>
    <mergeCell ref="B427:B448"/>
    <mergeCell ref="A453:A454"/>
    <mergeCell ref="A176:A323"/>
    <mergeCell ref="B176:B323"/>
    <mergeCell ref="A326:A330"/>
    <mergeCell ref="B389:B419"/>
    <mergeCell ref="A361:A372"/>
    <mergeCell ref="B361:B372"/>
    <mergeCell ref="A334:A335"/>
    <mergeCell ref="B334:B335"/>
    <mergeCell ref="A338:A340"/>
    <mergeCell ref="B338:B340"/>
    <mergeCell ref="A324:A325"/>
    <mergeCell ref="B324:B325"/>
    <mergeCell ref="A331:A333"/>
    <mergeCell ref="B331:B333"/>
    <mergeCell ref="C329:C330"/>
    <mergeCell ref="C119:C127"/>
    <mergeCell ref="C179:C187"/>
    <mergeCell ref="C188:C192"/>
    <mergeCell ref="C205:C207"/>
    <mergeCell ref="C216:C220"/>
    <mergeCell ref="H16:H17"/>
    <mergeCell ref="B326:B330"/>
    <mergeCell ref="C196:C199"/>
    <mergeCell ref="B87:D87"/>
    <mergeCell ref="B88:B89"/>
    <mergeCell ref="B92:D92"/>
    <mergeCell ref="C232:C255"/>
    <mergeCell ref="B100:B175"/>
    <mergeCell ref="C102:C104"/>
    <mergeCell ref="C128:C132"/>
    <mergeCell ref="A55:A58"/>
    <mergeCell ref="B55:B58"/>
    <mergeCell ref="C105:C107"/>
    <mergeCell ref="C109:C113"/>
    <mergeCell ref="A88:A89"/>
    <mergeCell ref="A100:A175"/>
    <mergeCell ref="A93:A98"/>
    <mergeCell ref="B93:B98"/>
    <mergeCell ref="A59:A61"/>
    <mergeCell ref="B59:B61"/>
    <mergeCell ref="B19:D19"/>
    <mergeCell ref="A20:A52"/>
    <mergeCell ref="B20:B52"/>
    <mergeCell ref="A53:A54"/>
    <mergeCell ref="B53:B54"/>
    <mergeCell ref="A1:M1"/>
    <mergeCell ref="C16:C17"/>
    <mergeCell ref="D16:D17"/>
    <mergeCell ref="E16:E17"/>
    <mergeCell ref="F16:F17"/>
    <mergeCell ref="B10:H10"/>
    <mergeCell ref="B12:H12"/>
    <mergeCell ref="B11:H11"/>
    <mergeCell ref="G16:G17"/>
    <mergeCell ref="I16:I17"/>
    <mergeCell ref="B79:D79"/>
    <mergeCell ref="A80:A83"/>
    <mergeCell ref="B80:B83"/>
    <mergeCell ref="A63:A77"/>
    <mergeCell ref="B63:B77"/>
    <mergeCell ref="A1114:D1114"/>
    <mergeCell ref="A697:A698"/>
    <mergeCell ref="B697:B698"/>
    <mergeCell ref="A810:A811"/>
    <mergeCell ref="B810:B811"/>
    <mergeCell ref="A832:A833"/>
    <mergeCell ref="A781:A786"/>
    <mergeCell ref="B781:B786"/>
    <mergeCell ref="B812:B817"/>
    <mergeCell ref="A820:A831"/>
    <mergeCell ref="A355:A360"/>
    <mergeCell ref="H960:H961"/>
    <mergeCell ref="D687:D688"/>
    <mergeCell ref="H687:H688"/>
    <mergeCell ref="B355:B360"/>
    <mergeCell ref="C438:C447"/>
    <mergeCell ref="B452:D452"/>
    <mergeCell ref="A376:A381"/>
    <mergeCell ref="B376:B381"/>
    <mergeCell ref="A382:A388"/>
    <mergeCell ref="AC16:AC17"/>
    <mergeCell ref="AD16:AD17"/>
    <mergeCell ref="AE16:AE17"/>
    <mergeCell ref="AG16:AG17"/>
    <mergeCell ref="AH16:AH17"/>
    <mergeCell ref="AF16:AF17"/>
    <mergeCell ref="AH461:AH463"/>
    <mergeCell ref="AH474:AH480"/>
    <mergeCell ref="AF687:AF688"/>
    <mergeCell ref="AG687:AG688"/>
    <mergeCell ref="AH482:AH487"/>
    <mergeCell ref="AH506:AH508"/>
    <mergeCell ref="AH540:AH544"/>
    <mergeCell ref="AH546:AH550"/>
    <mergeCell ref="AE653:AG653"/>
    <mergeCell ref="AE655:AG655"/>
    <mergeCell ref="AE664:AG664"/>
    <mergeCell ref="AE647:AH647"/>
    <mergeCell ref="A347:A354"/>
    <mergeCell ref="AE707:AH707"/>
    <mergeCell ref="AE708:AH708"/>
    <mergeCell ref="AE709:AH709"/>
    <mergeCell ref="AH687:AH688"/>
    <mergeCell ref="AE701:AH701"/>
    <mergeCell ref="AE705:AH705"/>
    <mergeCell ref="AE706:AH706"/>
    <mergeCell ref="AD687:AD688"/>
    <mergeCell ref="AE687:AE688"/>
    <mergeCell ref="A812:A817"/>
    <mergeCell ref="B84:B85"/>
    <mergeCell ref="A84:A85"/>
    <mergeCell ref="A449:A450"/>
    <mergeCell ref="B449:B450"/>
    <mergeCell ref="A336:A337"/>
    <mergeCell ref="B336:B337"/>
    <mergeCell ref="B347:B354"/>
    <mergeCell ref="A341:A345"/>
    <mergeCell ref="B341:B345"/>
    <mergeCell ref="A981:A983"/>
    <mergeCell ref="A1072:A1073"/>
    <mergeCell ref="B1072:B1073"/>
    <mergeCell ref="A634:A635"/>
    <mergeCell ref="B634:B635"/>
    <mergeCell ref="A777:A778"/>
    <mergeCell ref="B777:B778"/>
    <mergeCell ref="B1070:B1071"/>
    <mergeCell ref="A1070:A1071"/>
    <mergeCell ref="A787:A78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2014-09-24T09:45:52Z</cp:lastPrinted>
  <dcterms:created xsi:type="dcterms:W3CDTF">2001-11-20T06:18:58Z</dcterms:created>
  <dcterms:modified xsi:type="dcterms:W3CDTF">2014-10-15T12:05:34Z</dcterms:modified>
  <cp:category/>
  <cp:version/>
  <cp:contentType/>
  <cp:contentStatus/>
</cp:coreProperties>
</file>